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C:\Users\cog5097\Documents\BLUES\Data Tool Versions\"/>
    </mc:Choice>
  </mc:AlternateContent>
  <xr:revisionPtr revIDLastSave="0" documentId="13_ncr:1_{FCDECAB1-E6E8-474B-9084-29C82118F8C5}" xr6:coauthVersionLast="36" xr6:coauthVersionMax="36" xr10:uidLastSave="{00000000-0000-0000-0000-000000000000}"/>
  <bookViews>
    <workbookView xWindow="0" yWindow="0" windowWidth="19200" windowHeight="6640" tabRatio="873" xr2:uid="{00000000-000D-0000-FFFF-FFFF00000000}"/>
  </bookViews>
  <sheets>
    <sheet name="Instructions" sheetId="59" r:id="rId1"/>
    <sheet name="Process PMs" sheetId="7" r:id="rId2"/>
    <sheet name="Outcome PMs" sheetId="13" r:id="rId3"/>
    <sheet name="Student Tracking" sheetId="45" r:id="rId4"/>
    <sheet name="CES-D Pre-Post" sheetId="48" r:id="rId5"/>
    <sheet name="Fidelity 6 Session" sheetId="53" r:id="rId6"/>
    <sheet name="Fidelity 8 Session" sheetId="58" r:id="rId7"/>
    <sheet name="Demographics" sheetId="51" r:id="rId8"/>
    <sheet name="calcs" sheetId="18" state="hidden" r:id="rId9"/>
    <sheet name="CES-D Sub-scales" sheetId="54" r:id="rId10"/>
    <sheet name="dbRecords" sheetId="57" state="hidden" r:id="rId11"/>
    <sheet name="lists" sheetId="47" state="hidden" r:id="rId12"/>
  </sheets>
  <definedNames>
    <definedName name="gender">lists!$A$16:$A$18</definedName>
    <definedName name="hispanic">lists!$A$12:$A$13</definedName>
    <definedName name="_xlnm.Print_Titles" localSheetId="4">'CES-D Pre-Post'!$B:$E,'CES-D Pre-Post'!$1:$3</definedName>
    <definedName name="race">lists!$A$4:$A$9</definedName>
    <definedName name="refuse6">'Fidelity 6 Session'!$A$4</definedName>
    <definedName name="refuse8" localSheetId="6">'Fidelity 8 Session'!$A$4</definedName>
    <definedName name="SCORE">lists!$K$2:$K$102</definedName>
  </definedNames>
  <calcPr calcId="191029"/>
</workbook>
</file>

<file path=xl/calcChain.xml><?xml version="1.0" encoding="utf-8"?>
<calcChain xmlns="http://schemas.openxmlformats.org/spreadsheetml/2006/main">
  <c r="D4" i="48" l="1"/>
  <c r="E4" i="48"/>
  <c r="D5" i="48"/>
  <c r="E5" i="48"/>
  <c r="D6" i="48"/>
  <c r="E6" i="48"/>
  <c r="D14" i="51" l="1"/>
  <c r="C15" i="13" l="1"/>
  <c r="A35" i="7"/>
  <c r="AE3" i="45"/>
  <c r="AE4" i="45"/>
  <c r="AE5" i="45"/>
  <c r="AE6" i="45"/>
  <c r="A14" i="7"/>
  <c r="B14" i="7"/>
  <c r="D14" i="7"/>
  <c r="E14" i="7"/>
  <c r="F14" i="7"/>
  <c r="G14" i="7"/>
  <c r="H14" i="7"/>
  <c r="C14" i="7"/>
  <c r="AF4" i="45"/>
  <c r="AF5" i="45"/>
  <c r="AF6" i="45"/>
  <c r="AE7" i="45"/>
  <c r="AF7" i="45"/>
  <c r="AE8" i="45"/>
  <c r="AF8" i="45"/>
  <c r="AE9" i="45"/>
  <c r="AF9" i="45"/>
  <c r="AE10" i="45"/>
  <c r="AF10" i="45"/>
  <c r="AE11" i="45"/>
  <c r="AF11" i="45"/>
  <c r="AE12" i="45"/>
  <c r="AF12" i="45"/>
  <c r="AE13" i="45"/>
  <c r="AF13" i="45"/>
  <c r="AE14" i="45"/>
  <c r="AF14" i="45"/>
  <c r="AE15" i="45"/>
  <c r="AF15" i="45"/>
  <c r="AE16" i="45"/>
  <c r="AF16" i="45"/>
  <c r="AE17" i="45"/>
  <c r="AF17" i="45"/>
  <c r="AE18" i="45"/>
  <c r="AF18" i="45"/>
  <c r="AE19" i="45"/>
  <c r="AF19" i="45"/>
  <c r="AE20" i="45"/>
  <c r="AF20" i="45"/>
  <c r="AE21" i="45"/>
  <c r="AF21" i="45"/>
  <c r="AE22" i="45"/>
  <c r="AF22" i="45"/>
  <c r="AE23" i="45"/>
  <c r="AF23" i="45"/>
  <c r="AE24" i="45"/>
  <c r="AF24" i="45"/>
  <c r="AE25" i="45"/>
  <c r="AF25" i="45"/>
  <c r="AE26" i="45"/>
  <c r="AF26" i="45"/>
  <c r="AE27" i="45"/>
  <c r="AF27" i="45"/>
  <c r="AE28" i="45"/>
  <c r="AF28" i="45"/>
  <c r="AE29" i="45"/>
  <c r="AF29" i="45"/>
  <c r="AE30" i="45"/>
  <c r="AF30" i="45"/>
  <c r="AE31" i="45"/>
  <c r="AF31" i="45"/>
  <c r="AE32" i="45"/>
  <c r="AF32" i="45"/>
  <c r="AE33" i="45"/>
  <c r="AF33" i="45"/>
  <c r="AE34" i="45"/>
  <c r="AF34" i="45"/>
  <c r="AE35" i="45"/>
  <c r="AF35" i="45"/>
  <c r="AE36" i="45"/>
  <c r="AF36" i="45"/>
  <c r="AE37" i="45"/>
  <c r="AF37" i="45"/>
  <c r="AE38" i="45"/>
  <c r="AF38" i="45"/>
  <c r="AE39" i="45"/>
  <c r="AF39" i="45"/>
  <c r="AE40" i="45"/>
  <c r="AF40" i="45"/>
  <c r="AE41" i="45"/>
  <c r="AF41" i="45"/>
  <c r="AE42" i="45"/>
  <c r="AF42" i="45"/>
  <c r="AE43" i="45"/>
  <c r="AF43" i="45"/>
  <c r="AE44" i="45"/>
  <c r="AF44" i="45"/>
  <c r="AE45" i="45"/>
  <c r="AF45" i="45"/>
  <c r="AE46" i="45"/>
  <c r="AF46" i="45"/>
  <c r="AE47" i="45"/>
  <c r="AF47" i="45"/>
  <c r="AE48" i="45"/>
  <c r="AF48" i="45"/>
  <c r="AE49" i="45"/>
  <c r="AF49" i="45"/>
  <c r="AE50" i="45"/>
  <c r="AF50" i="45"/>
  <c r="AE51" i="45"/>
  <c r="AF51" i="45"/>
  <c r="AE52" i="45"/>
  <c r="AF52" i="45"/>
  <c r="AE53" i="45"/>
  <c r="AF53" i="45"/>
  <c r="AE54" i="45"/>
  <c r="AF54" i="45"/>
  <c r="AE55" i="45"/>
  <c r="AF55" i="45"/>
  <c r="AE56" i="45"/>
  <c r="AF56" i="45"/>
  <c r="AE57" i="45"/>
  <c r="AF57" i="45"/>
  <c r="AE58" i="45"/>
  <c r="AF58" i="45"/>
  <c r="AE59" i="45"/>
  <c r="AF59" i="45"/>
  <c r="AE60" i="45"/>
  <c r="AF60" i="45"/>
  <c r="AE61" i="45"/>
  <c r="AF61" i="45"/>
  <c r="AE62" i="45"/>
  <c r="AF62" i="45"/>
  <c r="AE63" i="45"/>
  <c r="AF63" i="45"/>
  <c r="AE64" i="45"/>
  <c r="AF64" i="45"/>
  <c r="AE65" i="45"/>
  <c r="AF65" i="45"/>
  <c r="AE66" i="45"/>
  <c r="AF66" i="45"/>
  <c r="AE67" i="45"/>
  <c r="AF67" i="45"/>
  <c r="AE68" i="45"/>
  <c r="AF68" i="45"/>
  <c r="AE69" i="45"/>
  <c r="AF69" i="45"/>
  <c r="AE70" i="45"/>
  <c r="AF70" i="45"/>
  <c r="AE71" i="45"/>
  <c r="AF71" i="45"/>
  <c r="AE72" i="45"/>
  <c r="AF72" i="45"/>
  <c r="AE73" i="45"/>
  <c r="AF73" i="45"/>
  <c r="AE74" i="45"/>
  <c r="AF74" i="45"/>
  <c r="AE75" i="45"/>
  <c r="AF75" i="45"/>
  <c r="AE76" i="45"/>
  <c r="AF76" i="45"/>
  <c r="AE77" i="45"/>
  <c r="AF77" i="45"/>
  <c r="AE78" i="45"/>
  <c r="AF78" i="45"/>
  <c r="AE79" i="45"/>
  <c r="AF79" i="45"/>
  <c r="AE80" i="45"/>
  <c r="AF80" i="45"/>
  <c r="AE81" i="45"/>
  <c r="AF81" i="45"/>
  <c r="AE82" i="45"/>
  <c r="AF82" i="45"/>
  <c r="AE83" i="45"/>
  <c r="AF83" i="45"/>
  <c r="AE84" i="45"/>
  <c r="AF84" i="45"/>
  <c r="AE85" i="45"/>
  <c r="AF85" i="45"/>
  <c r="AE86" i="45"/>
  <c r="AF86" i="45"/>
  <c r="AE87" i="45"/>
  <c r="AF87" i="45"/>
  <c r="AE88" i="45"/>
  <c r="AF88" i="45"/>
  <c r="AE89" i="45"/>
  <c r="AF89" i="45"/>
  <c r="AE90" i="45"/>
  <c r="AF90" i="45"/>
  <c r="AE91" i="45"/>
  <c r="AF91" i="45"/>
  <c r="AE92" i="45"/>
  <c r="AF92" i="45"/>
  <c r="AE93" i="45"/>
  <c r="AF93" i="45"/>
  <c r="AE94" i="45"/>
  <c r="AF94" i="45"/>
  <c r="AE95" i="45"/>
  <c r="AF95" i="45"/>
  <c r="AE96" i="45"/>
  <c r="AF96" i="45"/>
  <c r="AE97" i="45"/>
  <c r="AF97" i="45"/>
  <c r="AE98" i="45"/>
  <c r="AF98" i="45"/>
  <c r="AE99" i="45"/>
  <c r="AF99" i="45"/>
  <c r="AE100" i="45"/>
  <c r="AF100" i="45"/>
  <c r="AE101" i="45"/>
  <c r="AF101" i="45"/>
  <c r="AE102" i="45"/>
  <c r="AF102" i="45"/>
  <c r="AE103" i="45"/>
  <c r="AF103" i="45"/>
  <c r="AE104" i="45"/>
  <c r="AF104" i="45"/>
  <c r="AE105" i="45"/>
  <c r="AF105" i="45"/>
  <c r="AE106" i="45"/>
  <c r="AF106" i="45"/>
  <c r="AE107" i="45"/>
  <c r="AF107" i="45"/>
  <c r="AE108" i="45"/>
  <c r="AF108" i="45"/>
  <c r="AE109" i="45"/>
  <c r="AF109" i="45"/>
  <c r="AE110" i="45"/>
  <c r="AF110" i="45"/>
  <c r="AE111" i="45"/>
  <c r="AF111" i="45"/>
  <c r="AE112" i="45"/>
  <c r="AF112" i="45"/>
  <c r="AE113" i="45"/>
  <c r="AF113" i="45"/>
  <c r="AE114" i="45"/>
  <c r="AF114" i="45"/>
  <c r="AE115" i="45"/>
  <c r="AF115" i="45"/>
  <c r="AE116" i="45"/>
  <c r="AF116" i="45"/>
  <c r="AE117" i="45"/>
  <c r="AF117" i="45"/>
  <c r="AE118" i="45"/>
  <c r="AF118" i="45"/>
  <c r="AE119" i="45"/>
  <c r="AF119" i="45"/>
  <c r="AE120" i="45"/>
  <c r="AF120" i="45"/>
  <c r="AE121" i="45"/>
  <c r="AF121" i="45"/>
  <c r="AE122" i="45"/>
  <c r="AF122" i="45"/>
  <c r="AE123" i="45"/>
  <c r="AF123" i="45"/>
  <c r="AE124" i="45"/>
  <c r="AF124" i="45"/>
  <c r="AE125" i="45"/>
  <c r="AF125" i="45"/>
  <c r="AE126" i="45"/>
  <c r="AF126" i="45"/>
  <c r="AE127" i="45"/>
  <c r="AF127" i="45"/>
  <c r="AE128" i="45"/>
  <c r="AF128" i="45"/>
  <c r="AE129" i="45"/>
  <c r="AF129" i="45"/>
  <c r="AE130" i="45"/>
  <c r="AF130" i="45"/>
  <c r="AE131" i="45"/>
  <c r="AF131" i="45"/>
  <c r="AE132" i="45"/>
  <c r="AF132" i="45"/>
  <c r="AE133" i="45"/>
  <c r="AF133" i="45"/>
  <c r="AE134" i="45"/>
  <c r="AF134" i="45"/>
  <c r="AE135" i="45"/>
  <c r="AF135" i="45"/>
  <c r="AE136" i="45"/>
  <c r="AF136" i="45"/>
  <c r="AE137" i="45"/>
  <c r="AF137" i="45"/>
  <c r="AE138" i="45"/>
  <c r="AF138" i="45"/>
  <c r="AE139" i="45"/>
  <c r="AF139" i="45"/>
  <c r="AE140" i="45"/>
  <c r="AF140" i="45"/>
  <c r="AE141" i="45"/>
  <c r="AF141" i="45"/>
  <c r="AE142" i="45"/>
  <c r="AF142" i="45"/>
  <c r="AE143" i="45"/>
  <c r="AF143" i="45"/>
  <c r="AE144" i="45"/>
  <c r="AF144" i="45"/>
  <c r="AE145" i="45"/>
  <c r="AF145" i="45"/>
  <c r="AE146" i="45"/>
  <c r="AF146" i="45"/>
  <c r="AE147" i="45"/>
  <c r="AF147" i="45"/>
  <c r="AE148" i="45"/>
  <c r="AF148" i="45"/>
  <c r="AE149" i="45"/>
  <c r="AF149" i="45"/>
  <c r="AE150" i="45"/>
  <c r="AF150" i="45"/>
  <c r="AE151" i="45"/>
  <c r="AF151" i="45"/>
  <c r="AE152" i="45"/>
  <c r="AF152" i="45"/>
  <c r="AE153" i="45"/>
  <c r="AF153" i="45"/>
  <c r="AE154" i="45"/>
  <c r="AF154" i="45"/>
  <c r="AE155" i="45"/>
  <c r="AF155" i="45"/>
  <c r="AE156" i="45"/>
  <c r="AF156" i="45"/>
  <c r="AE157" i="45"/>
  <c r="AF157" i="45"/>
  <c r="AE158" i="45"/>
  <c r="AF158" i="45"/>
  <c r="AE159" i="45"/>
  <c r="AF159" i="45"/>
  <c r="AE160" i="45"/>
  <c r="AF160" i="45"/>
  <c r="AE161" i="45"/>
  <c r="AF161" i="45"/>
  <c r="AE162" i="45"/>
  <c r="AF162" i="45"/>
  <c r="AE163" i="45"/>
  <c r="AF163" i="45"/>
  <c r="AE164" i="45"/>
  <c r="AF164" i="45"/>
  <c r="AE165" i="45"/>
  <c r="AF165" i="45"/>
  <c r="AE166" i="45"/>
  <c r="AF166" i="45"/>
  <c r="AE167" i="45"/>
  <c r="AF167" i="45"/>
  <c r="AE168" i="45"/>
  <c r="AF168" i="45"/>
  <c r="AE169" i="45"/>
  <c r="AF169" i="45"/>
  <c r="AE170" i="45"/>
  <c r="AF170" i="45"/>
  <c r="AE171" i="45"/>
  <c r="AF171" i="45"/>
  <c r="AE172" i="45"/>
  <c r="AF172" i="45"/>
  <c r="AE173" i="45"/>
  <c r="AF173" i="45"/>
  <c r="AE174" i="45"/>
  <c r="AF174" i="45"/>
  <c r="AE175" i="45"/>
  <c r="AF175" i="45"/>
  <c r="AE176" i="45"/>
  <c r="AF176" i="45"/>
  <c r="AE177" i="45"/>
  <c r="AF177" i="45"/>
  <c r="AE178" i="45"/>
  <c r="AF178" i="45"/>
  <c r="AE179" i="45"/>
  <c r="AF179" i="45"/>
  <c r="AE180" i="45"/>
  <c r="AF180" i="45"/>
  <c r="AE181" i="45"/>
  <c r="AF181" i="45"/>
  <c r="AE182" i="45"/>
  <c r="AF182" i="45"/>
  <c r="AE183" i="45"/>
  <c r="AF183" i="45"/>
  <c r="AE184" i="45"/>
  <c r="AF184" i="45"/>
  <c r="AE185" i="45"/>
  <c r="AF185" i="45"/>
  <c r="AE186" i="45"/>
  <c r="AF186" i="45"/>
  <c r="AE187" i="45"/>
  <c r="AF187" i="45"/>
  <c r="AE188" i="45"/>
  <c r="AF188" i="45"/>
  <c r="AE189" i="45"/>
  <c r="AF189" i="45"/>
  <c r="AE190" i="45"/>
  <c r="AF190" i="45"/>
  <c r="AE191" i="45"/>
  <c r="AF191" i="45"/>
  <c r="AE192" i="45"/>
  <c r="AF192" i="45"/>
  <c r="AE193" i="45"/>
  <c r="AF193" i="45"/>
  <c r="AE194" i="45"/>
  <c r="AF194" i="45"/>
  <c r="AE195" i="45"/>
  <c r="AF195" i="45"/>
  <c r="AE196" i="45"/>
  <c r="AF196" i="45"/>
  <c r="AE197" i="45"/>
  <c r="AF197" i="45"/>
  <c r="AE198" i="45"/>
  <c r="AF198" i="45"/>
  <c r="AE199" i="45"/>
  <c r="AF199" i="45"/>
  <c r="AE200" i="45"/>
  <c r="AF200" i="45"/>
  <c r="AE201" i="45"/>
  <c r="AF201" i="45"/>
  <c r="AE202" i="45"/>
  <c r="AF202" i="45"/>
  <c r="AE203" i="45"/>
  <c r="AF203" i="45"/>
  <c r="AE204" i="45"/>
  <c r="AF204" i="45"/>
  <c r="AE205" i="45"/>
  <c r="AF205" i="45"/>
  <c r="AE206" i="45"/>
  <c r="AF206" i="45"/>
  <c r="AE207" i="45"/>
  <c r="AF207" i="45"/>
  <c r="AE208" i="45"/>
  <c r="AF208" i="45"/>
  <c r="AE209" i="45"/>
  <c r="AF209" i="45"/>
  <c r="AE210" i="45"/>
  <c r="AF210" i="45"/>
  <c r="AE211" i="45"/>
  <c r="AF211" i="45"/>
  <c r="AE212" i="45"/>
  <c r="AF212" i="45"/>
  <c r="AE213" i="45"/>
  <c r="AF213" i="45"/>
  <c r="AE214" i="45"/>
  <c r="AF214" i="45"/>
  <c r="AE215" i="45"/>
  <c r="AF215" i="45"/>
  <c r="AE216" i="45"/>
  <c r="AF216" i="45"/>
  <c r="AE217" i="45"/>
  <c r="AF217" i="45"/>
  <c r="AE218" i="45"/>
  <c r="AF218" i="45"/>
  <c r="AE219" i="45"/>
  <c r="AF219" i="45"/>
  <c r="AE220" i="45"/>
  <c r="AF220" i="45"/>
  <c r="AE221" i="45"/>
  <c r="AF221" i="45"/>
  <c r="AE222" i="45"/>
  <c r="AF222" i="45"/>
  <c r="AE223" i="45"/>
  <c r="AF223" i="45"/>
  <c r="AE224" i="45"/>
  <c r="AF224" i="45"/>
  <c r="AE225" i="45"/>
  <c r="AF225" i="45"/>
  <c r="AE226" i="45"/>
  <c r="AF226" i="45"/>
  <c r="AE227" i="45"/>
  <c r="AF227" i="45"/>
  <c r="AE228" i="45"/>
  <c r="AF228" i="45"/>
  <c r="AE229" i="45"/>
  <c r="AF229" i="45"/>
  <c r="AE230" i="45"/>
  <c r="AF230" i="45"/>
  <c r="AE231" i="45"/>
  <c r="AF231" i="45"/>
  <c r="AE232" i="45"/>
  <c r="AF232" i="45"/>
  <c r="AE233" i="45"/>
  <c r="AF233" i="45"/>
  <c r="AE234" i="45"/>
  <c r="AF234" i="45"/>
  <c r="AE235" i="45"/>
  <c r="AF235" i="45"/>
  <c r="AE236" i="45"/>
  <c r="AF236" i="45"/>
  <c r="AE237" i="45"/>
  <c r="AF237" i="45"/>
  <c r="AE238" i="45"/>
  <c r="AF238" i="45"/>
  <c r="AE239" i="45"/>
  <c r="AF239" i="45"/>
  <c r="AE240" i="45"/>
  <c r="AF240" i="45"/>
  <c r="AE241" i="45"/>
  <c r="AF241" i="45"/>
  <c r="AE242" i="45"/>
  <c r="AF242" i="45"/>
  <c r="AE243" i="45"/>
  <c r="AF243" i="45"/>
  <c r="AE244" i="45"/>
  <c r="AF244" i="45"/>
  <c r="AE245" i="45"/>
  <c r="AF245" i="45"/>
  <c r="AE246" i="45"/>
  <c r="AF246" i="45"/>
  <c r="AE247" i="45"/>
  <c r="AF247" i="45"/>
  <c r="AE248" i="45"/>
  <c r="AF248" i="45"/>
  <c r="AE249" i="45"/>
  <c r="AF249" i="45"/>
  <c r="AE250" i="45"/>
  <c r="AF250" i="45"/>
  <c r="AE251" i="45"/>
  <c r="AF251" i="45"/>
  <c r="AE252" i="45"/>
  <c r="AF252" i="45"/>
  <c r="AE253" i="45"/>
  <c r="AF253" i="45"/>
  <c r="AE254" i="45"/>
  <c r="AF254" i="45"/>
  <c r="AE255" i="45"/>
  <c r="AF255" i="45"/>
  <c r="AE256" i="45"/>
  <c r="AF256" i="45"/>
  <c r="AE257" i="45"/>
  <c r="AF257" i="45"/>
  <c r="AE258" i="45"/>
  <c r="AF258" i="45"/>
  <c r="AE259" i="45"/>
  <c r="AF259" i="45"/>
  <c r="AE260" i="45"/>
  <c r="AF260" i="45"/>
  <c r="AE261" i="45"/>
  <c r="AF261" i="45"/>
  <c r="AE262" i="45"/>
  <c r="AF262" i="45"/>
  <c r="AE263" i="45"/>
  <c r="AF263" i="45"/>
  <c r="AE264" i="45"/>
  <c r="AF264" i="45"/>
  <c r="AE265" i="45"/>
  <c r="AF265" i="45"/>
  <c r="AE266" i="45"/>
  <c r="AF266" i="45"/>
  <c r="AE267" i="45"/>
  <c r="AF267" i="45"/>
  <c r="AE268" i="45"/>
  <c r="AF268" i="45"/>
  <c r="AE269" i="45"/>
  <c r="AF269" i="45"/>
  <c r="AE270" i="45"/>
  <c r="AF270" i="45"/>
  <c r="AE271" i="45"/>
  <c r="AF271" i="45"/>
  <c r="AE272" i="45"/>
  <c r="AF272" i="45"/>
  <c r="AE273" i="45"/>
  <c r="AF273" i="45"/>
  <c r="AE274" i="45"/>
  <c r="AF274" i="45"/>
  <c r="AE275" i="45"/>
  <c r="AF275" i="45"/>
  <c r="AE276" i="45"/>
  <c r="AF276" i="45"/>
  <c r="AE277" i="45"/>
  <c r="AF277" i="45"/>
  <c r="AE278" i="45"/>
  <c r="AF278" i="45"/>
  <c r="AE279" i="45"/>
  <c r="AF279" i="45"/>
  <c r="AE280" i="45"/>
  <c r="AF280" i="45"/>
  <c r="AE281" i="45"/>
  <c r="AF281" i="45"/>
  <c r="AE282" i="45"/>
  <c r="AF282" i="45"/>
  <c r="AE283" i="45"/>
  <c r="AF283" i="45"/>
  <c r="AE284" i="45"/>
  <c r="AF284" i="45"/>
  <c r="AE285" i="45"/>
  <c r="AF285" i="45"/>
  <c r="AE286" i="45"/>
  <c r="AF286" i="45"/>
  <c r="AE287" i="45"/>
  <c r="AF287" i="45"/>
  <c r="AE288" i="45"/>
  <c r="AF288" i="45"/>
  <c r="AE289" i="45"/>
  <c r="AF289" i="45"/>
  <c r="AE290" i="45"/>
  <c r="AF290" i="45"/>
  <c r="AE291" i="45"/>
  <c r="AF291" i="45"/>
  <c r="AE292" i="45"/>
  <c r="AF292" i="45"/>
  <c r="AE293" i="45"/>
  <c r="AF293" i="45"/>
  <c r="AE294" i="45"/>
  <c r="AF294" i="45"/>
  <c r="AE295" i="45"/>
  <c r="AF295" i="45"/>
  <c r="AE296" i="45"/>
  <c r="AF296" i="45"/>
  <c r="AE297" i="45"/>
  <c r="AF297" i="45"/>
  <c r="AE298" i="45"/>
  <c r="AF298" i="45"/>
  <c r="AE299" i="45"/>
  <c r="AF299" i="45"/>
  <c r="AE300" i="45"/>
  <c r="AF300" i="45"/>
  <c r="AE301" i="45"/>
  <c r="AF301" i="45"/>
  <c r="AE302" i="45"/>
  <c r="AF302" i="45"/>
  <c r="AE303" i="45"/>
  <c r="AF303" i="45"/>
  <c r="AE304" i="45"/>
  <c r="AF304" i="45"/>
  <c r="AE305" i="45"/>
  <c r="AF305" i="45"/>
  <c r="AE306" i="45"/>
  <c r="AF306" i="45"/>
  <c r="AE307" i="45"/>
  <c r="AF307" i="45"/>
  <c r="AE308" i="45"/>
  <c r="AF308" i="45"/>
  <c r="AE309" i="45"/>
  <c r="AF309" i="45"/>
  <c r="AE310" i="45"/>
  <c r="AF310" i="45"/>
  <c r="AE311" i="45"/>
  <c r="AF311" i="45"/>
  <c r="AE312" i="45"/>
  <c r="AF312" i="45"/>
  <c r="AE313" i="45"/>
  <c r="AF313" i="45"/>
  <c r="AE314" i="45"/>
  <c r="AF314" i="45"/>
  <c r="AE315" i="45"/>
  <c r="AF315" i="45"/>
  <c r="AE316" i="45"/>
  <c r="AF316" i="45"/>
  <c r="AE317" i="45"/>
  <c r="AF317" i="45"/>
  <c r="AE318" i="45"/>
  <c r="AF318" i="45"/>
  <c r="AE319" i="45"/>
  <c r="AF319" i="45"/>
  <c r="AE320" i="45"/>
  <c r="AF320" i="45"/>
  <c r="AE321" i="45"/>
  <c r="AF321" i="45"/>
  <c r="AE322" i="45"/>
  <c r="AF322" i="45"/>
  <c r="AE323" i="45"/>
  <c r="AF323" i="45"/>
  <c r="AE324" i="45"/>
  <c r="AF324" i="45"/>
  <c r="AE325" i="45"/>
  <c r="AF325" i="45"/>
  <c r="AE326" i="45"/>
  <c r="AF326" i="45"/>
  <c r="AE327" i="45"/>
  <c r="AF327" i="45"/>
  <c r="AE328" i="45"/>
  <c r="AF328" i="45"/>
  <c r="AE329" i="45"/>
  <c r="AF329" i="45"/>
  <c r="AE330" i="45"/>
  <c r="AF330" i="45"/>
  <c r="AE331" i="45"/>
  <c r="AF331" i="45"/>
  <c r="AE332" i="45"/>
  <c r="AF332" i="45"/>
  <c r="AE333" i="45"/>
  <c r="AF333" i="45"/>
  <c r="AE334" i="45"/>
  <c r="AF334" i="45"/>
  <c r="AE335" i="45"/>
  <c r="AF335" i="45"/>
  <c r="AE336" i="45"/>
  <c r="AF336" i="45"/>
  <c r="AE337" i="45"/>
  <c r="AF337" i="45"/>
  <c r="AE338" i="45"/>
  <c r="AF338" i="45"/>
  <c r="AE339" i="45"/>
  <c r="AF339" i="45"/>
  <c r="AE340" i="45"/>
  <c r="AF340" i="45"/>
  <c r="AE341" i="45"/>
  <c r="AF341" i="45"/>
  <c r="AE342" i="45"/>
  <c r="AF342" i="45"/>
  <c r="AE343" i="45"/>
  <c r="AF343" i="45"/>
  <c r="AE344" i="45"/>
  <c r="AF344" i="45"/>
  <c r="AE345" i="45"/>
  <c r="AF345" i="45"/>
  <c r="AE346" i="45"/>
  <c r="AF346" i="45"/>
  <c r="AE347" i="45"/>
  <c r="AF347" i="45"/>
  <c r="AE348" i="45"/>
  <c r="AF348" i="45"/>
  <c r="AE349" i="45"/>
  <c r="AF349" i="45"/>
  <c r="AE350" i="45"/>
  <c r="AF350" i="45"/>
  <c r="AE351" i="45"/>
  <c r="AF351" i="45"/>
  <c r="AE352" i="45"/>
  <c r="AF352" i="45"/>
  <c r="AE353" i="45"/>
  <c r="AF353" i="45"/>
  <c r="AE354" i="45"/>
  <c r="AF354" i="45"/>
  <c r="AE355" i="45"/>
  <c r="AF355" i="45"/>
  <c r="AE356" i="45"/>
  <c r="AF356" i="45"/>
  <c r="AE357" i="45"/>
  <c r="AF357" i="45"/>
  <c r="AE358" i="45"/>
  <c r="AF358" i="45"/>
  <c r="AE359" i="45"/>
  <c r="AF359" i="45"/>
  <c r="AE360" i="45"/>
  <c r="AF360" i="45"/>
  <c r="AE361" i="45"/>
  <c r="AF361" i="45"/>
  <c r="AE362" i="45"/>
  <c r="AF362" i="45"/>
  <c r="AE363" i="45"/>
  <c r="AF363" i="45"/>
  <c r="AE364" i="45"/>
  <c r="AF364" i="45"/>
  <c r="AE365" i="45"/>
  <c r="AF365" i="45"/>
  <c r="AE366" i="45"/>
  <c r="AF366" i="45"/>
  <c r="AE367" i="45"/>
  <c r="AF367" i="45"/>
  <c r="AE368" i="45"/>
  <c r="AF368" i="45"/>
  <c r="AE369" i="45"/>
  <c r="AF369" i="45"/>
  <c r="AE370" i="45"/>
  <c r="AF370" i="45"/>
  <c r="AE371" i="45"/>
  <c r="AF371" i="45"/>
  <c r="AE372" i="45"/>
  <c r="AF372" i="45"/>
  <c r="AE373" i="45"/>
  <c r="AF373" i="45"/>
  <c r="AE374" i="45"/>
  <c r="AF374" i="45"/>
  <c r="AE375" i="45"/>
  <c r="AF375" i="45"/>
  <c r="AE376" i="45"/>
  <c r="AF376" i="45"/>
  <c r="AE377" i="45"/>
  <c r="AF377" i="45"/>
  <c r="AE378" i="45"/>
  <c r="AF378" i="45"/>
  <c r="AE379" i="45"/>
  <c r="AF379" i="45"/>
  <c r="AE380" i="45"/>
  <c r="AF380" i="45"/>
  <c r="AE381" i="45"/>
  <c r="AF381" i="45"/>
  <c r="AE382" i="45"/>
  <c r="AF382" i="45"/>
  <c r="AE383" i="45"/>
  <c r="AF383" i="45"/>
  <c r="AE384" i="45"/>
  <c r="AF384" i="45"/>
  <c r="AE385" i="45"/>
  <c r="AF385" i="45"/>
  <c r="AE386" i="45"/>
  <c r="AF386" i="45"/>
  <c r="AE387" i="45"/>
  <c r="AF387" i="45"/>
  <c r="AE388" i="45"/>
  <c r="AF388" i="45"/>
  <c r="AE389" i="45"/>
  <c r="AF389" i="45"/>
  <c r="AE390" i="45"/>
  <c r="AF390" i="45"/>
  <c r="AE391" i="45"/>
  <c r="AF391" i="45"/>
  <c r="AE392" i="45"/>
  <c r="AF392" i="45"/>
  <c r="AE393" i="45"/>
  <c r="AF393" i="45"/>
  <c r="AE394" i="45"/>
  <c r="AF394" i="45"/>
  <c r="AE395" i="45"/>
  <c r="AF395" i="45"/>
  <c r="AE396" i="45"/>
  <c r="AF396" i="45"/>
  <c r="AE397" i="45"/>
  <c r="AF397" i="45"/>
  <c r="AE398" i="45"/>
  <c r="AF398" i="45"/>
  <c r="AE399" i="45"/>
  <c r="AF399" i="45"/>
  <c r="AE400" i="45"/>
  <c r="AF400" i="45"/>
  <c r="AE401" i="45"/>
  <c r="AF401" i="45"/>
  <c r="AE402" i="45"/>
  <c r="AF402" i="45"/>
  <c r="AE403" i="45"/>
  <c r="AF403" i="45"/>
  <c r="AE404" i="45"/>
  <c r="AF404" i="45"/>
  <c r="AE405" i="45"/>
  <c r="AF405" i="45"/>
  <c r="AE406" i="45"/>
  <c r="AF406" i="45"/>
  <c r="AE407" i="45"/>
  <c r="AF407" i="45"/>
  <c r="AE408" i="45"/>
  <c r="AF408" i="45"/>
  <c r="AE409" i="45"/>
  <c r="AF409" i="45"/>
  <c r="AE410" i="45"/>
  <c r="AF410" i="45"/>
  <c r="AE411" i="45"/>
  <c r="AF411" i="45"/>
  <c r="AE412" i="45"/>
  <c r="AF412" i="45"/>
  <c r="AE413" i="45"/>
  <c r="AF413" i="45"/>
  <c r="AE414" i="45"/>
  <c r="AF414" i="45"/>
  <c r="AE415" i="45"/>
  <c r="AF415" i="45"/>
  <c r="AE416" i="45"/>
  <c r="AF416" i="45"/>
  <c r="AE417" i="45"/>
  <c r="AF417" i="45"/>
  <c r="AE418" i="45"/>
  <c r="AF418" i="45"/>
  <c r="AE419" i="45"/>
  <c r="AF419" i="45"/>
  <c r="AE420" i="45"/>
  <c r="AF420" i="45"/>
  <c r="AE421" i="45"/>
  <c r="AF421" i="45"/>
  <c r="AE422" i="45"/>
  <c r="AF422" i="45"/>
  <c r="AE423" i="45"/>
  <c r="AF423" i="45"/>
  <c r="AE424" i="45"/>
  <c r="AF424" i="45"/>
  <c r="AE425" i="45"/>
  <c r="AF425" i="45"/>
  <c r="AE426" i="45"/>
  <c r="AF426" i="45"/>
  <c r="AE427" i="45"/>
  <c r="AF427" i="45"/>
  <c r="AE428" i="45"/>
  <c r="AF428" i="45"/>
  <c r="AE429" i="45"/>
  <c r="AF429" i="45"/>
  <c r="AE430" i="45"/>
  <c r="AF430" i="45"/>
  <c r="AE431" i="45"/>
  <c r="AF431" i="45"/>
  <c r="AE432" i="45"/>
  <c r="AF432" i="45"/>
  <c r="AE433" i="45"/>
  <c r="AF433" i="45"/>
  <c r="AE434" i="45"/>
  <c r="AF434" i="45"/>
  <c r="AE435" i="45"/>
  <c r="AF435" i="45"/>
  <c r="AE436" i="45"/>
  <c r="AF436" i="45"/>
  <c r="AE437" i="45"/>
  <c r="AF437" i="45"/>
  <c r="AE438" i="45"/>
  <c r="AF438" i="45"/>
  <c r="AE439" i="45"/>
  <c r="AF439" i="45"/>
  <c r="AE440" i="45"/>
  <c r="AF440" i="45"/>
  <c r="AE441" i="45"/>
  <c r="AF441" i="45"/>
  <c r="AE442" i="45"/>
  <c r="AF442" i="45"/>
  <c r="AE443" i="45"/>
  <c r="AF443" i="45"/>
  <c r="AE444" i="45"/>
  <c r="AF444" i="45"/>
  <c r="AE445" i="45"/>
  <c r="AF445" i="45"/>
  <c r="AE446" i="45"/>
  <c r="AF446" i="45"/>
  <c r="AE447" i="45"/>
  <c r="AF447" i="45"/>
  <c r="AE448" i="45"/>
  <c r="AF448" i="45"/>
  <c r="AE449" i="45"/>
  <c r="AF449" i="45"/>
  <c r="AE450" i="45"/>
  <c r="AF450" i="45"/>
  <c r="AE451" i="45"/>
  <c r="AF451" i="45"/>
  <c r="AE452" i="45"/>
  <c r="AF452" i="45"/>
  <c r="AE453" i="45"/>
  <c r="AF453" i="45"/>
  <c r="AE454" i="45"/>
  <c r="AF454" i="45"/>
  <c r="AE455" i="45"/>
  <c r="AF455" i="45"/>
  <c r="AE456" i="45"/>
  <c r="AF456" i="45"/>
  <c r="AE457" i="45"/>
  <c r="AF457" i="45"/>
  <c r="AE458" i="45"/>
  <c r="AF458" i="45"/>
  <c r="AE459" i="45"/>
  <c r="AF459" i="45"/>
  <c r="AE460" i="45"/>
  <c r="AF460" i="45"/>
  <c r="AE461" i="45"/>
  <c r="AF461" i="45"/>
  <c r="AE462" i="45"/>
  <c r="AF462" i="45"/>
  <c r="AE463" i="45"/>
  <c r="AF463" i="45"/>
  <c r="AE464" i="45"/>
  <c r="AF464" i="45"/>
  <c r="AE465" i="45"/>
  <c r="AF465" i="45"/>
  <c r="AE466" i="45"/>
  <c r="AF466" i="45"/>
  <c r="AE467" i="45"/>
  <c r="AF467" i="45"/>
  <c r="AE468" i="45"/>
  <c r="AF468" i="45"/>
  <c r="AE469" i="45"/>
  <c r="AF469" i="45"/>
  <c r="AE470" i="45"/>
  <c r="AF470" i="45"/>
  <c r="AE471" i="45"/>
  <c r="AF471" i="45"/>
  <c r="AE472" i="45"/>
  <c r="AF472" i="45"/>
  <c r="AE473" i="45"/>
  <c r="AF473" i="45"/>
  <c r="AE474" i="45"/>
  <c r="AF474" i="45"/>
  <c r="AE475" i="45"/>
  <c r="AF475" i="45"/>
  <c r="AE476" i="45"/>
  <c r="AF476" i="45"/>
  <c r="AE477" i="45"/>
  <c r="AF477" i="45"/>
  <c r="AE478" i="45"/>
  <c r="AF478" i="45"/>
  <c r="AE479" i="45"/>
  <c r="AF479" i="45"/>
  <c r="AE480" i="45"/>
  <c r="AF480" i="45"/>
  <c r="AE481" i="45"/>
  <c r="AF481" i="45"/>
  <c r="AE482" i="45"/>
  <c r="AF482" i="45"/>
  <c r="AE483" i="45"/>
  <c r="AF483" i="45"/>
  <c r="AE484" i="45"/>
  <c r="AF484" i="45"/>
  <c r="AE485" i="45"/>
  <c r="AF485" i="45"/>
  <c r="AE486" i="45"/>
  <c r="AF486" i="45"/>
  <c r="AE487" i="45"/>
  <c r="AF487" i="45"/>
  <c r="AE488" i="45"/>
  <c r="AF488" i="45"/>
  <c r="AE489" i="45"/>
  <c r="AF489" i="45"/>
  <c r="AE490" i="45"/>
  <c r="AF490" i="45"/>
  <c r="AE491" i="45"/>
  <c r="AF491" i="45"/>
  <c r="AE492" i="45"/>
  <c r="AF492" i="45"/>
  <c r="AE493" i="45"/>
  <c r="AF493" i="45"/>
  <c r="AE494" i="45"/>
  <c r="AF494" i="45"/>
  <c r="AE495" i="45"/>
  <c r="AF495" i="45"/>
  <c r="AE496" i="45"/>
  <c r="AF496" i="45"/>
  <c r="AE497" i="45"/>
  <c r="AF497" i="45"/>
  <c r="AE498" i="45"/>
  <c r="AF498" i="45"/>
  <c r="AE499" i="45"/>
  <c r="AF499" i="45"/>
  <c r="AE500" i="45"/>
  <c r="AF500" i="45"/>
  <c r="AE501" i="45"/>
  <c r="AF501" i="45"/>
  <c r="AE502" i="45"/>
  <c r="AF502" i="45"/>
  <c r="AF3" i="45"/>
  <c r="AE1" i="45"/>
  <c r="D25" i="51"/>
  <c r="E25" i="51" s="1"/>
  <c r="G25" i="51" s="1"/>
  <c r="D22" i="51"/>
  <c r="E24" i="51" s="1"/>
  <c r="G24" i="51" s="1"/>
  <c r="D23" i="51"/>
  <c r="D24" i="51"/>
  <c r="D26" i="51"/>
  <c r="Y502" i="45"/>
  <c r="Y501" i="45"/>
  <c r="Y500" i="45"/>
  <c r="Y499" i="45"/>
  <c r="Y498" i="45"/>
  <c r="Y497" i="45"/>
  <c r="Y496" i="45"/>
  <c r="Y495" i="45"/>
  <c r="Y494" i="45"/>
  <c r="Y493" i="45"/>
  <c r="Y492" i="45"/>
  <c r="Y491" i="45"/>
  <c r="Y490" i="45"/>
  <c r="Y489" i="45"/>
  <c r="Y488" i="45"/>
  <c r="Y487" i="45"/>
  <c r="Y486" i="45"/>
  <c r="Y485" i="45"/>
  <c r="Y484" i="45"/>
  <c r="Y483" i="45"/>
  <c r="Y482" i="45"/>
  <c r="Y481" i="45"/>
  <c r="Y480" i="45"/>
  <c r="Y479" i="45"/>
  <c r="Y478" i="45"/>
  <c r="Y477" i="45"/>
  <c r="Y476" i="45"/>
  <c r="Y475" i="45"/>
  <c r="Y474" i="45"/>
  <c r="Y473" i="45"/>
  <c r="Y472" i="45"/>
  <c r="Y471" i="45"/>
  <c r="Y470" i="45"/>
  <c r="Y469" i="45"/>
  <c r="Y468" i="45"/>
  <c r="Y467" i="45"/>
  <c r="Y466" i="45"/>
  <c r="Y465" i="45"/>
  <c r="Y464" i="45"/>
  <c r="Y463" i="45"/>
  <c r="Y462" i="45"/>
  <c r="Y461" i="45"/>
  <c r="Y460" i="45"/>
  <c r="Y459" i="45"/>
  <c r="Y458" i="45"/>
  <c r="Y457" i="45"/>
  <c r="Y456" i="45"/>
  <c r="Y455" i="45"/>
  <c r="Y454" i="45"/>
  <c r="Y453" i="45"/>
  <c r="Y452" i="45"/>
  <c r="Y451" i="45"/>
  <c r="Y450" i="45"/>
  <c r="Y449" i="45"/>
  <c r="Y448" i="45"/>
  <c r="Y447" i="45"/>
  <c r="Y446" i="45"/>
  <c r="Y445" i="45"/>
  <c r="Y444" i="45"/>
  <c r="Y443" i="45"/>
  <c r="Y442" i="45"/>
  <c r="Y441" i="45"/>
  <c r="Y440" i="45"/>
  <c r="Y439" i="45"/>
  <c r="Y438" i="45"/>
  <c r="Y437" i="45"/>
  <c r="Y436" i="45"/>
  <c r="Y435" i="45"/>
  <c r="Y434" i="45"/>
  <c r="Y433" i="45"/>
  <c r="Y432" i="45"/>
  <c r="Y431" i="45"/>
  <c r="Y430" i="45"/>
  <c r="Y429" i="45"/>
  <c r="Y428" i="45"/>
  <c r="Y427" i="45"/>
  <c r="Y426" i="45"/>
  <c r="Y425" i="45"/>
  <c r="Y424" i="45"/>
  <c r="Y423" i="45"/>
  <c r="Y422" i="45"/>
  <c r="Y421" i="45"/>
  <c r="Y420" i="45"/>
  <c r="Y419" i="45"/>
  <c r="Y418" i="45"/>
  <c r="Y417" i="45"/>
  <c r="Y416" i="45"/>
  <c r="Y415" i="45"/>
  <c r="Y414" i="45"/>
  <c r="Y413" i="45"/>
  <c r="Y412" i="45"/>
  <c r="Y411" i="45"/>
  <c r="Y410" i="45"/>
  <c r="Y409" i="45"/>
  <c r="Y408" i="45"/>
  <c r="Y407" i="45"/>
  <c r="Y406" i="45"/>
  <c r="Y405" i="45"/>
  <c r="Y404" i="45"/>
  <c r="Y403" i="45"/>
  <c r="Y402" i="45"/>
  <c r="Y401" i="45"/>
  <c r="Y400" i="45"/>
  <c r="Y399" i="45"/>
  <c r="Y398" i="45"/>
  <c r="Y397" i="45"/>
  <c r="Y396" i="45"/>
  <c r="Y395" i="45"/>
  <c r="Y394" i="45"/>
  <c r="Y393" i="45"/>
  <c r="Y392" i="45"/>
  <c r="Y391" i="45"/>
  <c r="Y390" i="45"/>
  <c r="Y389" i="45"/>
  <c r="Y388" i="45"/>
  <c r="Y387" i="45"/>
  <c r="Y386" i="45"/>
  <c r="Y385" i="45"/>
  <c r="Y384" i="45"/>
  <c r="Y383" i="45"/>
  <c r="Y382" i="45"/>
  <c r="Y381" i="45"/>
  <c r="Y380" i="45"/>
  <c r="Y379" i="45"/>
  <c r="Y378" i="45"/>
  <c r="Y377" i="45"/>
  <c r="Y376" i="45"/>
  <c r="Y375" i="45"/>
  <c r="Y374" i="45"/>
  <c r="Y373" i="45"/>
  <c r="Y372" i="45"/>
  <c r="Y371" i="45"/>
  <c r="Y370" i="45"/>
  <c r="Y369" i="45"/>
  <c r="Y368" i="45"/>
  <c r="Y367" i="45"/>
  <c r="Y366" i="45"/>
  <c r="Y365" i="45"/>
  <c r="Y364" i="45"/>
  <c r="Y363" i="45"/>
  <c r="Y362" i="45"/>
  <c r="Y361" i="45"/>
  <c r="Y360" i="45"/>
  <c r="Y359" i="45"/>
  <c r="Y358" i="45"/>
  <c r="Y357" i="45"/>
  <c r="Y356" i="45"/>
  <c r="Y355" i="45"/>
  <c r="Y354" i="45"/>
  <c r="Y353" i="45"/>
  <c r="Y352" i="45"/>
  <c r="Y351" i="45"/>
  <c r="Y350" i="45"/>
  <c r="Y349" i="45"/>
  <c r="Y348" i="45"/>
  <c r="Y347" i="45"/>
  <c r="Y346" i="45"/>
  <c r="Y345" i="45"/>
  <c r="Y344" i="45"/>
  <c r="Y343" i="45"/>
  <c r="Y342" i="45"/>
  <c r="Y341" i="45"/>
  <c r="Y340" i="45"/>
  <c r="Y339" i="45"/>
  <c r="Y338" i="45"/>
  <c r="Y337" i="45"/>
  <c r="Y336" i="45"/>
  <c r="Y335" i="45"/>
  <c r="Y334" i="45"/>
  <c r="Y333" i="45"/>
  <c r="Y332" i="45"/>
  <c r="Y331" i="45"/>
  <c r="Y330" i="45"/>
  <c r="Y329" i="45"/>
  <c r="Y328" i="45"/>
  <c r="Y327" i="45"/>
  <c r="Y326" i="45"/>
  <c r="Y325" i="45"/>
  <c r="Y324" i="45"/>
  <c r="Y323" i="45"/>
  <c r="Y322" i="45"/>
  <c r="Y321" i="45"/>
  <c r="Y320" i="45"/>
  <c r="Y319" i="45"/>
  <c r="Y318" i="45"/>
  <c r="Y317" i="45"/>
  <c r="Y316" i="45"/>
  <c r="Y315" i="45"/>
  <c r="Y314" i="45"/>
  <c r="Y313" i="45"/>
  <c r="Y312" i="45"/>
  <c r="Y311" i="45"/>
  <c r="Y310" i="45"/>
  <c r="Y309" i="45"/>
  <c r="Y308" i="45"/>
  <c r="Y307" i="45"/>
  <c r="Y306" i="45"/>
  <c r="Y305" i="45"/>
  <c r="Y304" i="45"/>
  <c r="Y303" i="45"/>
  <c r="Y302" i="45"/>
  <c r="Y301" i="45"/>
  <c r="Y300" i="45"/>
  <c r="Y299" i="45"/>
  <c r="Y298" i="45"/>
  <c r="Y297" i="45"/>
  <c r="Y296" i="45"/>
  <c r="Y295" i="45"/>
  <c r="Y294" i="45"/>
  <c r="Y293" i="45"/>
  <c r="Y292" i="45"/>
  <c r="Y291" i="45"/>
  <c r="Y290" i="45"/>
  <c r="Y289" i="45"/>
  <c r="Y288" i="45"/>
  <c r="Y287" i="45"/>
  <c r="Y286" i="45"/>
  <c r="Y285" i="45"/>
  <c r="Y284" i="45"/>
  <c r="Y283" i="45"/>
  <c r="Y282" i="45"/>
  <c r="Y281" i="45"/>
  <c r="Y280" i="45"/>
  <c r="Y279" i="45"/>
  <c r="Y278" i="45"/>
  <c r="Y277" i="45"/>
  <c r="Y276" i="45"/>
  <c r="Y275" i="45"/>
  <c r="Y274" i="45"/>
  <c r="Y273" i="45"/>
  <c r="Y272" i="45"/>
  <c r="Y271" i="45"/>
  <c r="Y270" i="45"/>
  <c r="Y269" i="45"/>
  <c r="Y268" i="45"/>
  <c r="Y267" i="45"/>
  <c r="Y266" i="45"/>
  <c r="Y265" i="45"/>
  <c r="Y264" i="45"/>
  <c r="Y263" i="45"/>
  <c r="Y262" i="45"/>
  <c r="Y261" i="45"/>
  <c r="Y260" i="45"/>
  <c r="Y259" i="45"/>
  <c r="Y258" i="45"/>
  <c r="Y257" i="45"/>
  <c r="Y256" i="45"/>
  <c r="Y255" i="45"/>
  <c r="Y254" i="45"/>
  <c r="Y253" i="45"/>
  <c r="Y252" i="45"/>
  <c r="Y251" i="45"/>
  <c r="Y250" i="45"/>
  <c r="Y249" i="45"/>
  <c r="Y248" i="45"/>
  <c r="Y247" i="45"/>
  <c r="Y246" i="45"/>
  <c r="Y245" i="45"/>
  <c r="Y244" i="45"/>
  <c r="Y243" i="45"/>
  <c r="Y242" i="45"/>
  <c r="Y241" i="45"/>
  <c r="Y240" i="45"/>
  <c r="Y239" i="45"/>
  <c r="Y238" i="45"/>
  <c r="Y237" i="45"/>
  <c r="Y236" i="45"/>
  <c r="Y235" i="45"/>
  <c r="Y234" i="45"/>
  <c r="Y233" i="45"/>
  <c r="Y232" i="45"/>
  <c r="Y231" i="45"/>
  <c r="Y230" i="45"/>
  <c r="Y229" i="45"/>
  <c r="Y228" i="45"/>
  <c r="Y227" i="45"/>
  <c r="Y226" i="45"/>
  <c r="Y225" i="45"/>
  <c r="Y224" i="45"/>
  <c r="Y223" i="45"/>
  <c r="Y222" i="45"/>
  <c r="Y221" i="45"/>
  <c r="Y220" i="45"/>
  <c r="Y219" i="45"/>
  <c r="Y218" i="45"/>
  <c r="Y217" i="45"/>
  <c r="Y216" i="45"/>
  <c r="Y215" i="45"/>
  <c r="Y214" i="45"/>
  <c r="Y213" i="45"/>
  <c r="Y212" i="45"/>
  <c r="Y211" i="45"/>
  <c r="Y210" i="45"/>
  <c r="Y209" i="45"/>
  <c r="Y208" i="45"/>
  <c r="Y207" i="45"/>
  <c r="Y206" i="45"/>
  <c r="Y205" i="45"/>
  <c r="Y204" i="45"/>
  <c r="Y203" i="45"/>
  <c r="Y202" i="45"/>
  <c r="Y201" i="45"/>
  <c r="Y200" i="45"/>
  <c r="Y199" i="45"/>
  <c r="Y198" i="45"/>
  <c r="Y197" i="45"/>
  <c r="Y196" i="45"/>
  <c r="Y195" i="45"/>
  <c r="Y194" i="45"/>
  <c r="Y193" i="45"/>
  <c r="Y192" i="45"/>
  <c r="Y191" i="45"/>
  <c r="Y190" i="45"/>
  <c r="Y189" i="45"/>
  <c r="Y188" i="45"/>
  <c r="Y187" i="45"/>
  <c r="Y186" i="45"/>
  <c r="Y185" i="45"/>
  <c r="Y184" i="45"/>
  <c r="Y183" i="45"/>
  <c r="Y182" i="45"/>
  <c r="Y181" i="45"/>
  <c r="Y180" i="45"/>
  <c r="Y179" i="45"/>
  <c r="Y178" i="45"/>
  <c r="Y177" i="45"/>
  <c r="Y176" i="45"/>
  <c r="Y175" i="45"/>
  <c r="Y174" i="45"/>
  <c r="Y173" i="45"/>
  <c r="Y172" i="45"/>
  <c r="Y171" i="45"/>
  <c r="Y170" i="45"/>
  <c r="Y169" i="45"/>
  <c r="Y168" i="45"/>
  <c r="Y167" i="45"/>
  <c r="Y166" i="45"/>
  <c r="Y165" i="45"/>
  <c r="Y164" i="45"/>
  <c r="Y163" i="45"/>
  <c r="Y162" i="45"/>
  <c r="Y161" i="45"/>
  <c r="Y160" i="45"/>
  <c r="Y159" i="45"/>
  <c r="Y158" i="45"/>
  <c r="Y157" i="45"/>
  <c r="Y156" i="45"/>
  <c r="Y155" i="45"/>
  <c r="Y154" i="45"/>
  <c r="Y153" i="45"/>
  <c r="Y152" i="45"/>
  <c r="Y151" i="45"/>
  <c r="Y150" i="45"/>
  <c r="Y149" i="45"/>
  <c r="Y148" i="45"/>
  <c r="Y147" i="45"/>
  <c r="Y146" i="45"/>
  <c r="Y145" i="45"/>
  <c r="Y144" i="45"/>
  <c r="Y143" i="45"/>
  <c r="Y142" i="45"/>
  <c r="Y141" i="45"/>
  <c r="Y140" i="45"/>
  <c r="Y139" i="45"/>
  <c r="Y138" i="45"/>
  <c r="Y137" i="45"/>
  <c r="Y136" i="45"/>
  <c r="Y135" i="45"/>
  <c r="Y134" i="45"/>
  <c r="Y133" i="45"/>
  <c r="Y132" i="45"/>
  <c r="Y131" i="45"/>
  <c r="Y130" i="45"/>
  <c r="Y129" i="45"/>
  <c r="Y128" i="45"/>
  <c r="Y127" i="45"/>
  <c r="Y126" i="45"/>
  <c r="Y125" i="45"/>
  <c r="Y124" i="45"/>
  <c r="Y123" i="45"/>
  <c r="Y122" i="45"/>
  <c r="Y121" i="45"/>
  <c r="Y120" i="45"/>
  <c r="Y119" i="45"/>
  <c r="Y118" i="45"/>
  <c r="Y117" i="45"/>
  <c r="Y116" i="45"/>
  <c r="Y115" i="45"/>
  <c r="Y114" i="45"/>
  <c r="Y113" i="45"/>
  <c r="Y112" i="45"/>
  <c r="Y111" i="45"/>
  <c r="Y110" i="45"/>
  <c r="Y109" i="45"/>
  <c r="Y108" i="45"/>
  <c r="Y107" i="45"/>
  <c r="Y106" i="45"/>
  <c r="Y105" i="45"/>
  <c r="Y104" i="45"/>
  <c r="Y103" i="45"/>
  <c r="Y102" i="45"/>
  <c r="Y101" i="45"/>
  <c r="Y100" i="45"/>
  <c r="Y99" i="45"/>
  <c r="Y98" i="45"/>
  <c r="Y97" i="45"/>
  <c r="Y96" i="45"/>
  <c r="Y95" i="45"/>
  <c r="Y94" i="45"/>
  <c r="Y93" i="45"/>
  <c r="Y92" i="45"/>
  <c r="Y91" i="45"/>
  <c r="Y90" i="45"/>
  <c r="Y89" i="45"/>
  <c r="Y88" i="45"/>
  <c r="Y87" i="45"/>
  <c r="Y86" i="45"/>
  <c r="Y85" i="45"/>
  <c r="Y84" i="45"/>
  <c r="Y83" i="45"/>
  <c r="Y82" i="45"/>
  <c r="Y81" i="45"/>
  <c r="Y80" i="45"/>
  <c r="Y79" i="45"/>
  <c r="Y78" i="45"/>
  <c r="Y77" i="45"/>
  <c r="Y76" i="45"/>
  <c r="Y75" i="45"/>
  <c r="Y74" i="45"/>
  <c r="Y73" i="45"/>
  <c r="Y72" i="45"/>
  <c r="Y71" i="45"/>
  <c r="Y70" i="45"/>
  <c r="Y69" i="45"/>
  <c r="Y68" i="45"/>
  <c r="Y67" i="45"/>
  <c r="Y66" i="45"/>
  <c r="Y65" i="45"/>
  <c r="Y64" i="45"/>
  <c r="Y63" i="45"/>
  <c r="Y62" i="45"/>
  <c r="Y61" i="45"/>
  <c r="Y60" i="45"/>
  <c r="Y59" i="45"/>
  <c r="Y58" i="45"/>
  <c r="Y57" i="45"/>
  <c r="Y56" i="45"/>
  <c r="Y55" i="45"/>
  <c r="Y54" i="45"/>
  <c r="Y53" i="45"/>
  <c r="Y52" i="45"/>
  <c r="Y51" i="45"/>
  <c r="Y50" i="45"/>
  <c r="Y49" i="45"/>
  <c r="Y48" i="45"/>
  <c r="Y47" i="45"/>
  <c r="Y46" i="45"/>
  <c r="Y45" i="45"/>
  <c r="Y44" i="45"/>
  <c r="Y43" i="45"/>
  <c r="Y42" i="45"/>
  <c r="Y41" i="45"/>
  <c r="Y40" i="45"/>
  <c r="Y39" i="45"/>
  <c r="Y38" i="45"/>
  <c r="Y37" i="45"/>
  <c r="Y36" i="45"/>
  <c r="Y35" i="45"/>
  <c r="Y34" i="45"/>
  <c r="Y33" i="45"/>
  <c r="Y32" i="45"/>
  <c r="Y31" i="45"/>
  <c r="Y30" i="45"/>
  <c r="Y29" i="45"/>
  <c r="Y28" i="45"/>
  <c r="Y27" i="45"/>
  <c r="Y26" i="45"/>
  <c r="Y25" i="45"/>
  <c r="Y24" i="45"/>
  <c r="Y23" i="45"/>
  <c r="Y22" i="45"/>
  <c r="Y21" i="45"/>
  <c r="Y20" i="45"/>
  <c r="Y19" i="45"/>
  <c r="Y18" i="45"/>
  <c r="Y17" i="45"/>
  <c r="Y16" i="45"/>
  <c r="Y15" i="45"/>
  <c r="Y14" i="45"/>
  <c r="Y13" i="45"/>
  <c r="Y12" i="45"/>
  <c r="Y11" i="45"/>
  <c r="Y10" i="45"/>
  <c r="Y9" i="45"/>
  <c r="Y8" i="45"/>
  <c r="Y7" i="45"/>
  <c r="Y6" i="45"/>
  <c r="Y5" i="45"/>
  <c r="Y4" i="45"/>
  <c r="Y3" i="45"/>
  <c r="F23" i="51"/>
  <c r="F24" i="51"/>
  <c r="F25" i="51"/>
  <c r="F22" i="51"/>
  <c r="F15" i="51"/>
  <c r="F16" i="51"/>
  <c r="F17" i="51"/>
  <c r="F18" i="51"/>
  <c r="F19" i="51"/>
  <c r="F20" i="51"/>
  <c r="F21" i="51"/>
  <c r="F13" i="51"/>
  <c r="D3" i="51"/>
  <c r="E3" i="51" s="1"/>
  <c r="G3" i="51" s="1"/>
  <c r="D2" i="51"/>
  <c r="D4" i="51"/>
  <c r="E4" i="51" s="1"/>
  <c r="G4" i="51" s="1"/>
  <c r="D5" i="51"/>
  <c r="D6" i="51"/>
  <c r="E6" i="51" s="1"/>
  <c r="G6" i="51" s="1"/>
  <c r="D7" i="51"/>
  <c r="E7" i="51" s="1"/>
  <c r="G7" i="51" s="1"/>
  <c r="D8" i="51"/>
  <c r="E8" i="51" s="1"/>
  <c r="G8" i="51" s="1"/>
  <c r="D9" i="51"/>
  <c r="E9" i="51" s="1"/>
  <c r="G9" i="51" s="1"/>
  <c r="D10" i="51"/>
  <c r="D13" i="51"/>
  <c r="E13" i="51" s="1"/>
  <c r="G13" i="51" s="1"/>
  <c r="D15" i="51"/>
  <c r="D16" i="51"/>
  <c r="D17" i="51"/>
  <c r="D18" i="51"/>
  <c r="D19" i="51"/>
  <c r="D20" i="51"/>
  <c r="D21" i="51"/>
  <c r="E2" i="51"/>
  <c r="G2" i="51" s="1"/>
  <c r="F11" i="51"/>
  <c r="F12" i="51"/>
  <c r="F26" i="51"/>
  <c r="F6" i="51"/>
  <c r="F7" i="51"/>
  <c r="F8" i="51"/>
  <c r="F9" i="51"/>
  <c r="F10" i="51"/>
  <c r="F5" i="51"/>
  <c r="F3" i="51"/>
  <c r="F4" i="51"/>
  <c r="F2" i="51"/>
  <c r="B21" i="18"/>
  <c r="A7" i="7"/>
  <c r="H7" i="7"/>
  <c r="B22" i="18"/>
  <c r="C56" i="58"/>
  <c r="D56" i="58"/>
  <c r="E56" i="58"/>
  <c r="F56" i="58"/>
  <c r="G56" i="58"/>
  <c r="H56" i="58"/>
  <c r="I56" i="58"/>
  <c r="J56" i="58"/>
  <c r="K56" i="58"/>
  <c r="L56" i="58"/>
  <c r="M56" i="58"/>
  <c r="N56" i="58"/>
  <c r="O56" i="58"/>
  <c r="P56" i="58"/>
  <c r="Q56" i="58"/>
  <c r="R56" i="58"/>
  <c r="S56" i="58"/>
  <c r="T56" i="58"/>
  <c r="U56" i="58"/>
  <c r="V56" i="58"/>
  <c r="W56" i="58"/>
  <c r="X56" i="58"/>
  <c r="Y56" i="58"/>
  <c r="Z56" i="58"/>
  <c r="AA56" i="58"/>
  <c r="AB56" i="58"/>
  <c r="AC56" i="58"/>
  <c r="AD56" i="58"/>
  <c r="AE56" i="58"/>
  <c r="AF56" i="58"/>
  <c r="AG56" i="58"/>
  <c r="AH56" i="58"/>
  <c r="AI56" i="58"/>
  <c r="AJ56" i="58"/>
  <c r="AK56" i="58"/>
  <c r="AL56" i="58"/>
  <c r="AM56" i="58"/>
  <c r="AN56" i="58"/>
  <c r="AO56" i="58"/>
  <c r="AP56" i="58"/>
  <c r="AQ56" i="58"/>
  <c r="AR56" i="58"/>
  <c r="AS56" i="58"/>
  <c r="AT56" i="58"/>
  <c r="AU56" i="58"/>
  <c r="AV56" i="58"/>
  <c r="AW56" i="58"/>
  <c r="AX56" i="58"/>
  <c r="AY56" i="58"/>
  <c r="AZ56" i="58"/>
  <c r="BA56" i="58"/>
  <c r="BB56" i="58"/>
  <c r="BC56" i="58"/>
  <c r="BD56" i="58"/>
  <c r="BE56" i="58"/>
  <c r="BF56" i="58"/>
  <c r="BG56" i="58"/>
  <c r="BH56" i="58"/>
  <c r="BI56" i="58"/>
  <c r="BJ56" i="58"/>
  <c r="BK56" i="58"/>
  <c r="BL56" i="58"/>
  <c r="BM56" i="58"/>
  <c r="BN56" i="58"/>
  <c r="BO56" i="58"/>
  <c r="BP56" i="58"/>
  <c r="BQ56" i="58"/>
  <c r="BR56" i="58"/>
  <c r="BS56" i="58"/>
  <c r="BT56" i="58"/>
  <c r="BU56" i="58"/>
  <c r="BV56" i="58"/>
  <c r="BW56" i="58"/>
  <c r="BX56" i="58"/>
  <c r="BY56" i="58"/>
  <c r="BZ56" i="58"/>
  <c r="CA56" i="58"/>
  <c r="CB56" i="58"/>
  <c r="CC56" i="58"/>
  <c r="CD56" i="58"/>
  <c r="CE56" i="58"/>
  <c r="CF56" i="58"/>
  <c r="CG56" i="58"/>
  <c r="CH56" i="58"/>
  <c r="CI56" i="58"/>
  <c r="CJ56" i="58"/>
  <c r="CK56" i="58"/>
  <c r="CL56" i="58"/>
  <c r="CM56" i="58"/>
  <c r="CN56" i="58"/>
  <c r="CO56" i="58"/>
  <c r="CP56" i="58"/>
  <c r="CQ56" i="58"/>
  <c r="CR56" i="58"/>
  <c r="CS56" i="58"/>
  <c r="CT56" i="58"/>
  <c r="CU56" i="58"/>
  <c r="CV56" i="58"/>
  <c r="CW56" i="58"/>
  <c r="CX56" i="58"/>
  <c r="H63" i="58"/>
  <c r="C57" i="58"/>
  <c r="D57" i="58"/>
  <c r="E57" i="58"/>
  <c r="F57" i="58"/>
  <c r="G57" i="58"/>
  <c r="H57" i="58"/>
  <c r="I57" i="58"/>
  <c r="J57" i="58"/>
  <c r="K57" i="58"/>
  <c r="L57" i="58"/>
  <c r="M57" i="58"/>
  <c r="N57" i="58"/>
  <c r="O57" i="58"/>
  <c r="P57" i="58"/>
  <c r="Q57" i="58"/>
  <c r="R57" i="58"/>
  <c r="S57" i="58"/>
  <c r="T57" i="58"/>
  <c r="U57" i="58"/>
  <c r="V57" i="58"/>
  <c r="W57" i="58"/>
  <c r="X57" i="58"/>
  <c r="Y57" i="58"/>
  <c r="Z57" i="58"/>
  <c r="AA57" i="58"/>
  <c r="AB57" i="58"/>
  <c r="AC57" i="58"/>
  <c r="AD57" i="58"/>
  <c r="AE57" i="58"/>
  <c r="AF57" i="58"/>
  <c r="AG57" i="58"/>
  <c r="AH57" i="58"/>
  <c r="AI57" i="58"/>
  <c r="AJ57" i="58"/>
  <c r="AK57" i="58"/>
  <c r="AL57" i="58"/>
  <c r="AM57" i="58"/>
  <c r="AN57" i="58"/>
  <c r="AO57" i="58"/>
  <c r="AP57" i="58"/>
  <c r="AQ57" i="58"/>
  <c r="AR57" i="58"/>
  <c r="AS57" i="58"/>
  <c r="AT57" i="58"/>
  <c r="AU57" i="58"/>
  <c r="AV57" i="58"/>
  <c r="AW57" i="58"/>
  <c r="AX57" i="58"/>
  <c r="AY57" i="58"/>
  <c r="AZ57" i="58"/>
  <c r="BA57" i="58"/>
  <c r="BB57" i="58"/>
  <c r="BC57" i="58"/>
  <c r="BD57" i="58"/>
  <c r="BE57" i="58"/>
  <c r="BF57" i="58"/>
  <c r="BG57" i="58"/>
  <c r="BH57" i="58"/>
  <c r="BI57" i="58"/>
  <c r="BJ57" i="58"/>
  <c r="BK57" i="58"/>
  <c r="BL57" i="58"/>
  <c r="BM57" i="58"/>
  <c r="BN57" i="58"/>
  <c r="BO57" i="58"/>
  <c r="BP57" i="58"/>
  <c r="BQ57" i="58"/>
  <c r="BR57" i="58"/>
  <c r="BS57" i="58"/>
  <c r="BT57" i="58"/>
  <c r="BU57" i="58"/>
  <c r="BV57" i="58"/>
  <c r="BW57" i="58"/>
  <c r="BX57" i="58"/>
  <c r="BY57" i="58"/>
  <c r="BZ57" i="58"/>
  <c r="CA57" i="58"/>
  <c r="CB57" i="58"/>
  <c r="CC57" i="58"/>
  <c r="CD57" i="58"/>
  <c r="CE57" i="58"/>
  <c r="CF57" i="58"/>
  <c r="CG57" i="58"/>
  <c r="CH57" i="58"/>
  <c r="CI57" i="58"/>
  <c r="CJ57" i="58"/>
  <c r="CK57" i="58"/>
  <c r="CL57" i="58"/>
  <c r="CM57" i="58"/>
  <c r="CN57" i="58"/>
  <c r="CO57" i="58"/>
  <c r="CP57" i="58"/>
  <c r="CQ57" i="58"/>
  <c r="CR57" i="58"/>
  <c r="CS57" i="58"/>
  <c r="CT57" i="58"/>
  <c r="CU57" i="58"/>
  <c r="CV57" i="58"/>
  <c r="CW57" i="58"/>
  <c r="CX57" i="58"/>
  <c r="H62" i="58"/>
  <c r="C54" i="53"/>
  <c r="C49" i="53"/>
  <c r="C50" i="53"/>
  <c r="D53" i="53"/>
  <c r="D54" i="53"/>
  <c r="D50" i="53"/>
  <c r="E50" i="53"/>
  <c r="F50" i="53"/>
  <c r="G50" i="53"/>
  <c r="H50" i="53"/>
  <c r="I50" i="53"/>
  <c r="J50" i="53"/>
  <c r="K50" i="53"/>
  <c r="L50" i="53"/>
  <c r="M50" i="53"/>
  <c r="N50" i="53"/>
  <c r="O50" i="53"/>
  <c r="P50" i="53"/>
  <c r="Q50" i="53"/>
  <c r="R50" i="53"/>
  <c r="S50" i="53"/>
  <c r="T50" i="53"/>
  <c r="U50" i="53"/>
  <c r="V50" i="53"/>
  <c r="W50" i="53"/>
  <c r="X50" i="53"/>
  <c r="Y50" i="53"/>
  <c r="Z50" i="53"/>
  <c r="AA50" i="53"/>
  <c r="AB50" i="53"/>
  <c r="AC50" i="53"/>
  <c r="AD50" i="53"/>
  <c r="AE50" i="53"/>
  <c r="AF50" i="53"/>
  <c r="AG50" i="53"/>
  <c r="AH50" i="53"/>
  <c r="AI50" i="53"/>
  <c r="AJ50" i="53"/>
  <c r="AK50" i="53"/>
  <c r="AL50" i="53"/>
  <c r="AM50" i="53"/>
  <c r="AN50" i="53"/>
  <c r="AO50" i="53"/>
  <c r="AP50" i="53"/>
  <c r="AQ50" i="53"/>
  <c r="AR50" i="53"/>
  <c r="AS50" i="53"/>
  <c r="AT50" i="53"/>
  <c r="AU50" i="53"/>
  <c r="AV50" i="53"/>
  <c r="AW50" i="53"/>
  <c r="AX50" i="53"/>
  <c r="AY50" i="53"/>
  <c r="AZ50" i="53"/>
  <c r="BA50" i="53"/>
  <c r="BB50" i="53"/>
  <c r="BC50" i="53"/>
  <c r="BD50" i="53"/>
  <c r="BE50" i="53"/>
  <c r="BF50" i="53"/>
  <c r="BG50" i="53"/>
  <c r="BH50" i="53"/>
  <c r="BI50" i="53"/>
  <c r="BJ50" i="53"/>
  <c r="BK50" i="53"/>
  <c r="BL50" i="53"/>
  <c r="BM50" i="53"/>
  <c r="BN50" i="53"/>
  <c r="BO50" i="53"/>
  <c r="BP50" i="53"/>
  <c r="BQ50" i="53"/>
  <c r="BR50" i="53"/>
  <c r="BS50" i="53"/>
  <c r="BT50" i="53"/>
  <c r="BU50" i="53"/>
  <c r="BV50" i="53"/>
  <c r="BW50" i="53"/>
  <c r="BX50" i="53"/>
  <c r="BY50" i="53"/>
  <c r="BZ50" i="53"/>
  <c r="CA50" i="53"/>
  <c r="CB50" i="53"/>
  <c r="CC50" i="53"/>
  <c r="CD50" i="53"/>
  <c r="CE50" i="53"/>
  <c r="CF50" i="53"/>
  <c r="CG50" i="53"/>
  <c r="CH50" i="53"/>
  <c r="CI50" i="53"/>
  <c r="CJ50" i="53"/>
  <c r="CK50" i="53"/>
  <c r="CL50" i="53"/>
  <c r="CM50" i="53"/>
  <c r="CN50" i="53"/>
  <c r="CO50" i="53"/>
  <c r="CP50" i="53"/>
  <c r="CQ50" i="53"/>
  <c r="CR50" i="53"/>
  <c r="CS50" i="53"/>
  <c r="CT50" i="53"/>
  <c r="CU50" i="53"/>
  <c r="CV50" i="53"/>
  <c r="CW50" i="53"/>
  <c r="CX50" i="53"/>
  <c r="H57" i="53"/>
  <c r="C7" i="53"/>
  <c r="C53" i="53"/>
  <c r="C51" i="53"/>
  <c r="D7" i="53"/>
  <c r="D51" i="53"/>
  <c r="E51" i="53"/>
  <c r="F51" i="53"/>
  <c r="G51" i="53"/>
  <c r="H51" i="53"/>
  <c r="I51" i="53"/>
  <c r="J51" i="53"/>
  <c r="K51" i="53"/>
  <c r="L51" i="53"/>
  <c r="M51" i="53"/>
  <c r="N51" i="53"/>
  <c r="O51" i="53"/>
  <c r="P51" i="53"/>
  <c r="Q51" i="53"/>
  <c r="R51" i="53"/>
  <c r="S51" i="53"/>
  <c r="T51" i="53"/>
  <c r="U51" i="53"/>
  <c r="V51" i="53"/>
  <c r="W51" i="53"/>
  <c r="X51" i="53"/>
  <c r="Y51" i="53"/>
  <c r="Z51" i="53"/>
  <c r="AA51" i="53"/>
  <c r="AB51" i="53"/>
  <c r="AC51" i="53"/>
  <c r="AD51" i="53"/>
  <c r="AE51" i="53"/>
  <c r="AF51" i="53"/>
  <c r="AG51" i="53"/>
  <c r="AH51" i="53"/>
  <c r="AI51" i="53"/>
  <c r="AJ51" i="53"/>
  <c r="AK51" i="53"/>
  <c r="AL51" i="53"/>
  <c r="AM51" i="53"/>
  <c r="AN51" i="53"/>
  <c r="AO51" i="53"/>
  <c r="AP51" i="53"/>
  <c r="AQ51" i="53"/>
  <c r="AR51" i="53"/>
  <c r="AS51" i="53"/>
  <c r="AT51" i="53"/>
  <c r="AU51" i="53"/>
  <c r="AV51" i="53"/>
  <c r="AW51" i="53"/>
  <c r="AX51" i="53"/>
  <c r="AY51" i="53"/>
  <c r="AZ51" i="53"/>
  <c r="BA51" i="53"/>
  <c r="BB51" i="53"/>
  <c r="BC51" i="53"/>
  <c r="BD51" i="53"/>
  <c r="BE51" i="53"/>
  <c r="BF51" i="53"/>
  <c r="BG51" i="53"/>
  <c r="BH51" i="53"/>
  <c r="BI51" i="53"/>
  <c r="BJ51" i="53"/>
  <c r="BK51" i="53"/>
  <c r="BL51" i="53"/>
  <c r="BM51" i="53"/>
  <c r="BN51" i="53"/>
  <c r="BO51" i="53"/>
  <c r="BP51" i="53"/>
  <c r="BQ51" i="53"/>
  <c r="BR51" i="53"/>
  <c r="BS51" i="53"/>
  <c r="BT51" i="53"/>
  <c r="BU51" i="53"/>
  <c r="BV51" i="53"/>
  <c r="BW51" i="53"/>
  <c r="BX51" i="53"/>
  <c r="BY51" i="53"/>
  <c r="BZ51" i="53"/>
  <c r="CA51" i="53"/>
  <c r="CB51" i="53"/>
  <c r="CC51" i="53"/>
  <c r="CD51" i="53"/>
  <c r="CE51" i="53"/>
  <c r="CF51" i="53"/>
  <c r="CG51" i="53"/>
  <c r="CH51" i="53"/>
  <c r="CI51" i="53"/>
  <c r="CJ51" i="53"/>
  <c r="CK51" i="53"/>
  <c r="CL51" i="53"/>
  <c r="CM51" i="53"/>
  <c r="CN51" i="53"/>
  <c r="CO51" i="53"/>
  <c r="CP51" i="53"/>
  <c r="CQ51" i="53"/>
  <c r="CR51" i="53"/>
  <c r="CS51" i="53"/>
  <c r="CT51" i="53"/>
  <c r="CU51" i="53"/>
  <c r="CV51" i="53"/>
  <c r="CW51" i="53"/>
  <c r="CX51" i="53"/>
  <c r="H56" i="53"/>
  <c r="B1" i="18"/>
  <c r="A1" i="18"/>
  <c r="C1" i="18"/>
  <c r="D1" i="18"/>
  <c r="E53" i="53"/>
  <c r="G53" i="53"/>
  <c r="H53" i="53"/>
  <c r="I53" i="53"/>
  <c r="J53" i="53"/>
  <c r="K53" i="53"/>
  <c r="L53" i="53"/>
  <c r="M53" i="53"/>
  <c r="N53" i="53"/>
  <c r="O53" i="53"/>
  <c r="P53" i="53"/>
  <c r="Q53" i="53"/>
  <c r="R53" i="53"/>
  <c r="S53" i="53"/>
  <c r="T53" i="53"/>
  <c r="U53" i="53"/>
  <c r="V53" i="53"/>
  <c r="W53" i="53"/>
  <c r="X53" i="53"/>
  <c r="Y53" i="53"/>
  <c r="Z53" i="53"/>
  <c r="AA53" i="53"/>
  <c r="AB53" i="53"/>
  <c r="AC53" i="53"/>
  <c r="AD53" i="53"/>
  <c r="AE53" i="53"/>
  <c r="AF53" i="53"/>
  <c r="AG53" i="53"/>
  <c r="AH53" i="53"/>
  <c r="AI53" i="53"/>
  <c r="AJ53" i="53"/>
  <c r="AK53" i="53"/>
  <c r="AL53" i="53"/>
  <c r="AM53" i="53"/>
  <c r="AN53" i="53"/>
  <c r="AO53" i="53"/>
  <c r="AP53" i="53"/>
  <c r="AQ53" i="53"/>
  <c r="AR53" i="53"/>
  <c r="AS53" i="53"/>
  <c r="AT53" i="53"/>
  <c r="AU53" i="53"/>
  <c r="AV53" i="53"/>
  <c r="AW53" i="53"/>
  <c r="AX53" i="53"/>
  <c r="AY53" i="53"/>
  <c r="AZ53" i="53"/>
  <c r="BA53" i="53"/>
  <c r="BB53" i="53"/>
  <c r="BC53" i="53"/>
  <c r="BD53" i="53"/>
  <c r="BE53" i="53"/>
  <c r="BF53" i="53"/>
  <c r="BG53" i="53"/>
  <c r="BH53" i="53"/>
  <c r="BI53" i="53"/>
  <c r="BJ53" i="53"/>
  <c r="BK53" i="53"/>
  <c r="BL53" i="53"/>
  <c r="BM53" i="53"/>
  <c r="BN53" i="53"/>
  <c r="BO53" i="53"/>
  <c r="BP53" i="53"/>
  <c r="BQ53" i="53"/>
  <c r="BR53" i="53"/>
  <c r="BS53" i="53"/>
  <c r="BT53" i="53"/>
  <c r="BU53" i="53"/>
  <c r="BV53" i="53"/>
  <c r="BW53" i="53"/>
  <c r="BX53" i="53"/>
  <c r="BY53" i="53"/>
  <c r="BZ53" i="53"/>
  <c r="CA53" i="53"/>
  <c r="CB53" i="53"/>
  <c r="CC53" i="53"/>
  <c r="CD53" i="53"/>
  <c r="CE53" i="53"/>
  <c r="CF53" i="53"/>
  <c r="CG53" i="53"/>
  <c r="CH53" i="53"/>
  <c r="CI53" i="53"/>
  <c r="CJ53" i="53"/>
  <c r="CK53" i="53"/>
  <c r="CL53" i="53"/>
  <c r="CM53" i="53"/>
  <c r="CN53" i="53"/>
  <c r="CO53" i="53"/>
  <c r="CP53" i="53"/>
  <c r="CQ53" i="53"/>
  <c r="CR53" i="53"/>
  <c r="CS53" i="53"/>
  <c r="CT53" i="53"/>
  <c r="CU53" i="53"/>
  <c r="CV53" i="53"/>
  <c r="CW53" i="53"/>
  <c r="CX53" i="53"/>
  <c r="F53" i="53"/>
  <c r="A4" i="18"/>
  <c r="B4" i="18"/>
  <c r="A5" i="18"/>
  <c r="B5" i="18"/>
  <c r="A6" i="18"/>
  <c r="B6" i="18"/>
  <c r="A7" i="18"/>
  <c r="B7" i="18"/>
  <c r="A8" i="18"/>
  <c r="B8" i="18"/>
  <c r="A9" i="18"/>
  <c r="B9" i="18"/>
  <c r="A10" i="18"/>
  <c r="B10" i="18"/>
  <c r="A11" i="18"/>
  <c r="B11" i="18"/>
  <c r="BP1" i="48"/>
  <c r="BP4" i="48"/>
  <c r="BP5" i="48"/>
  <c r="BP6" i="48"/>
  <c r="D7" i="48"/>
  <c r="BP7" i="48"/>
  <c r="BP8" i="48"/>
  <c r="BP9" i="48"/>
  <c r="BP10" i="48"/>
  <c r="BP11" i="48"/>
  <c r="BP12" i="48"/>
  <c r="BP13" i="48"/>
  <c r="BP14" i="48"/>
  <c r="BP15" i="48"/>
  <c r="BP16" i="48"/>
  <c r="BP17" i="48"/>
  <c r="BP18" i="48"/>
  <c r="BP19" i="48"/>
  <c r="BP20" i="48"/>
  <c r="BP21" i="48"/>
  <c r="BP22" i="48"/>
  <c r="BP23" i="48"/>
  <c r="BP24" i="48"/>
  <c r="BP25" i="48"/>
  <c r="BP26" i="48"/>
  <c r="BP27" i="48"/>
  <c r="BP28" i="48"/>
  <c r="BP29" i="48"/>
  <c r="BP30" i="48"/>
  <c r="BP31" i="48"/>
  <c r="BP32" i="48"/>
  <c r="BP33" i="48"/>
  <c r="BP34" i="48"/>
  <c r="BP35" i="48"/>
  <c r="BP36" i="48"/>
  <c r="BP37" i="48"/>
  <c r="BP38" i="48"/>
  <c r="BP39" i="48"/>
  <c r="BP40" i="48"/>
  <c r="BP41" i="48"/>
  <c r="BP42" i="48"/>
  <c r="BP43" i="48"/>
  <c r="BP44" i="48"/>
  <c r="BP45" i="48"/>
  <c r="BP46" i="48"/>
  <c r="BP47" i="48"/>
  <c r="BP48" i="48"/>
  <c r="BP49" i="48"/>
  <c r="BP50" i="48"/>
  <c r="BP51" i="48"/>
  <c r="BP52" i="48"/>
  <c r="BP53" i="48"/>
  <c r="BP54" i="48"/>
  <c r="BP55" i="48"/>
  <c r="BP56" i="48"/>
  <c r="BP57" i="48"/>
  <c r="BP58" i="48"/>
  <c r="BP59" i="48"/>
  <c r="BP60" i="48"/>
  <c r="BP61" i="48"/>
  <c r="BP62" i="48"/>
  <c r="BP63" i="48"/>
  <c r="BP64" i="48"/>
  <c r="BP65" i="48"/>
  <c r="BP66" i="48"/>
  <c r="BP67" i="48"/>
  <c r="BP68" i="48"/>
  <c r="BP69" i="48"/>
  <c r="BP70" i="48"/>
  <c r="BP71" i="48"/>
  <c r="BP72" i="48"/>
  <c r="BP73" i="48"/>
  <c r="BP74" i="48"/>
  <c r="BP75" i="48"/>
  <c r="BP76" i="48"/>
  <c r="BP77" i="48"/>
  <c r="BP78" i="48"/>
  <c r="BP79" i="48"/>
  <c r="BP80" i="48"/>
  <c r="BP81" i="48"/>
  <c r="BP82" i="48"/>
  <c r="BP83" i="48"/>
  <c r="BP84" i="48"/>
  <c r="BP85" i="48"/>
  <c r="BP86" i="48"/>
  <c r="BP87" i="48"/>
  <c r="BP88" i="48"/>
  <c r="BP89" i="48"/>
  <c r="BP90" i="48"/>
  <c r="BP91" i="48"/>
  <c r="BP92" i="48"/>
  <c r="BP93" i="48"/>
  <c r="BP94" i="48"/>
  <c r="BP95" i="48"/>
  <c r="BP96" i="48"/>
  <c r="BP97" i="48"/>
  <c r="BP98" i="48"/>
  <c r="BP99" i="48"/>
  <c r="BP100" i="48"/>
  <c r="BP101" i="48"/>
  <c r="BP102" i="48"/>
  <c r="BP103" i="48"/>
  <c r="BP104" i="48"/>
  <c r="BP105" i="48"/>
  <c r="BP106" i="48"/>
  <c r="BP107" i="48"/>
  <c r="BP108" i="48"/>
  <c r="BP109" i="48"/>
  <c r="BP110" i="48"/>
  <c r="BP111" i="48"/>
  <c r="BP112" i="48"/>
  <c r="BP113" i="48"/>
  <c r="BP114" i="48"/>
  <c r="BP115" i="48"/>
  <c r="BP116" i="48"/>
  <c r="BP117" i="48"/>
  <c r="BP118" i="48"/>
  <c r="BP119" i="48"/>
  <c r="BP120" i="48"/>
  <c r="BP121" i="48"/>
  <c r="BP122" i="48"/>
  <c r="BP123" i="48"/>
  <c r="BP124" i="48"/>
  <c r="BP125" i="48"/>
  <c r="BP126" i="48"/>
  <c r="BP127" i="48"/>
  <c r="BP128" i="48"/>
  <c r="BP129" i="48"/>
  <c r="BP130" i="48"/>
  <c r="BP131" i="48"/>
  <c r="BP132" i="48"/>
  <c r="BP133" i="48"/>
  <c r="BP134" i="48"/>
  <c r="BP135" i="48"/>
  <c r="BP136" i="48"/>
  <c r="BP137" i="48"/>
  <c r="BP138" i="48"/>
  <c r="BP139" i="48"/>
  <c r="BP140" i="48"/>
  <c r="BP141" i="48"/>
  <c r="BP142" i="48"/>
  <c r="BP143" i="48"/>
  <c r="BP144" i="48"/>
  <c r="BP145" i="48"/>
  <c r="BP146" i="48"/>
  <c r="BP147" i="48"/>
  <c r="BP148" i="48"/>
  <c r="BP149" i="48"/>
  <c r="BP150" i="48"/>
  <c r="BP151" i="48"/>
  <c r="BP152" i="48"/>
  <c r="BP153" i="48"/>
  <c r="BP154" i="48"/>
  <c r="BP155" i="48"/>
  <c r="BP156" i="48"/>
  <c r="BP157" i="48"/>
  <c r="BP158" i="48"/>
  <c r="BP159" i="48"/>
  <c r="BP160" i="48"/>
  <c r="BP161" i="48"/>
  <c r="BP162" i="48"/>
  <c r="BP163" i="48"/>
  <c r="BP164" i="48"/>
  <c r="BP165" i="48"/>
  <c r="BP166" i="48"/>
  <c r="BP167" i="48"/>
  <c r="BP168" i="48"/>
  <c r="BP169" i="48"/>
  <c r="BP170" i="48"/>
  <c r="BP171" i="48"/>
  <c r="BP172" i="48"/>
  <c r="BP173" i="48"/>
  <c r="BP174" i="48"/>
  <c r="BP175" i="48"/>
  <c r="BP176" i="48"/>
  <c r="BP177" i="48"/>
  <c r="BP178" i="48"/>
  <c r="BP179" i="48"/>
  <c r="BP180" i="48"/>
  <c r="BP181" i="48"/>
  <c r="BP182" i="48"/>
  <c r="BP183" i="48"/>
  <c r="BP184" i="48"/>
  <c r="BP185" i="48"/>
  <c r="BP186" i="48"/>
  <c r="BP187" i="48"/>
  <c r="BP188" i="48"/>
  <c r="BP189" i="48"/>
  <c r="BP190" i="48"/>
  <c r="BP191" i="48"/>
  <c r="BP192" i="48"/>
  <c r="BP193" i="48"/>
  <c r="BP194" i="48"/>
  <c r="BP195" i="48"/>
  <c r="BP196" i="48"/>
  <c r="BP197" i="48"/>
  <c r="BP198" i="48"/>
  <c r="BP199" i="48"/>
  <c r="BP200" i="48"/>
  <c r="BP201" i="48"/>
  <c r="BP202" i="48"/>
  <c r="BP203" i="48"/>
  <c r="BP204" i="48"/>
  <c r="BP205" i="48"/>
  <c r="BP206" i="48"/>
  <c r="BP207" i="48"/>
  <c r="BP208" i="48"/>
  <c r="BP209" i="48"/>
  <c r="BP210" i="48"/>
  <c r="BP211" i="48"/>
  <c r="BP212" i="48"/>
  <c r="BP213" i="48"/>
  <c r="BP214" i="48"/>
  <c r="BP215" i="48"/>
  <c r="BP216" i="48"/>
  <c r="BP217" i="48"/>
  <c r="BP218" i="48"/>
  <c r="BP219" i="48"/>
  <c r="BP220" i="48"/>
  <c r="BP221" i="48"/>
  <c r="BP222" i="48"/>
  <c r="BP223" i="48"/>
  <c r="BP224" i="48"/>
  <c r="BP225" i="48"/>
  <c r="BP226" i="48"/>
  <c r="BP227" i="48"/>
  <c r="BP228" i="48"/>
  <c r="BP229" i="48"/>
  <c r="BP230" i="48"/>
  <c r="BP231" i="48"/>
  <c r="BP232" i="48"/>
  <c r="BP233" i="48"/>
  <c r="BP234" i="48"/>
  <c r="BP235" i="48"/>
  <c r="BP236" i="48"/>
  <c r="BP237" i="48"/>
  <c r="BP238" i="48"/>
  <c r="BP239" i="48"/>
  <c r="BP240" i="48"/>
  <c r="BP241" i="48"/>
  <c r="BP242" i="48"/>
  <c r="BP243" i="48"/>
  <c r="BP244" i="48"/>
  <c r="BP245" i="48"/>
  <c r="BP246" i="48"/>
  <c r="BP247" i="48"/>
  <c r="BP248" i="48"/>
  <c r="BP249" i="48"/>
  <c r="BP250" i="48"/>
  <c r="BP251" i="48"/>
  <c r="BP252" i="48"/>
  <c r="BP253" i="48"/>
  <c r="BP254" i="48"/>
  <c r="BP255" i="48"/>
  <c r="BP256" i="48"/>
  <c r="BP257" i="48"/>
  <c r="BP258" i="48"/>
  <c r="BP259" i="48"/>
  <c r="BP260" i="48"/>
  <c r="BP261" i="48"/>
  <c r="BP262" i="48"/>
  <c r="BP263" i="48"/>
  <c r="BP264" i="48"/>
  <c r="BP265" i="48"/>
  <c r="BP266" i="48"/>
  <c r="BP267" i="48"/>
  <c r="BP268" i="48"/>
  <c r="BP269" i="48"/>
  <c r="BP270" i="48"/>
  <c r="BP271" i="48"/>
  <c r="BP272" i="48"/>
  <c r="BP273" i="48"/>
  <c r="BP274" i="48"/>
  <c r="BP275" i="48"/>
  <c r="BP276" i="48"/>
  <c r="BP277" i="48"/>
  <c r="BP278" i="48"/>
  <c r="BP279" i="48"/>
  <c r="BP280" i="48"/>
  <c r="BP281" i="48"/>
  <c r="BP282" i="48"/>
  <c r="BP283" i="48"/>
  <c r="BP284" i="48"/>
  <c r="BP285" i="48"/>
  <c r="BP286" i="48"/>
  <c r="BP287" i="48"/>
  <c r="BP288" i="48"/>
  <c r="BP289" i="48"/>
  <c r="BP290" i="48"/>
  <c r="BP291" i="48"/>
  <c r="BP292" i="48"/>
  <c r="BP293" i="48"/>
  <c r="BP294" i="48"/>
  <c r="BP295" i="48"/>
  <c r="BP296" i="48"/>
  <c r="BP297" i="48"/>
  <c r="BP298" i="48"/>
  <c r="BP299" i="48"/>
  <c r="BP300" i="48"/>
  <c r="BP301" i="48"/>
  <c r="BP302" i="48"/>
  <c r="BP303" i="48"/>
  <c r="BP304" i="48"/>
  <c r="BP305" i="48"/>
  <c r="BP306" i="48"/>
  <c r="BP307" i="48"/>
  <c r="BP308" i="48"/>
  <c r="BP309" i="48"/>
  <c r="BP310" i="48"/>
  <c r="BP311" i="48"/>
  <c r="BP312" i="48"/>
  <c r="BP313" i="48"/>
  <c r="BP314" i="48"/>
  <c r="BP315" i="48"/>
  <c r="BP316" i="48"/>
  <c r="BP317" i="48"/>
  <c r="BP318" i="48"/>
  <c r="BP319" i="48"/>
  <c r="BP320" i="48"/>
  <c r="BP321" i="48"/>
  <c r="BP322" i="48"/>
  <c r="BP323" i="48"/>
  <c r="BP324" i="48"/>
  <c r="BP325" i="48"/>
  <c r="BP326" i="48"/>
  <c r="BP327" i="48"/>
  <c r="BP328" i="48"/>
  <c r="BP329" i="48"/>
  <c r="BP330" i="48"/>
  <c r="BP331" i="48"/>
  <c r="BP332" i="48"/>
  <c r="BP333" i="48"/>
  <c r="BP334" i="48"/>
  <c r="BP335" i="48"/>
  <c r="BP336" i="48"/>
  <c r="BP337" i="48"/>
  <c r="BP338" i="48"/>
  <c r="BP339" i="48"/>
  <c r="BP340" i="48"/>
  <c r="BP341" i="48"/>
  <c r="BP342" i="48"/>
  <c r="BP343" i="48"/>
  <c r="BP344" i="48"/>
  <c r="BP345" i="48"/>
  <c r="BP346" i="48"/>
  <c r="BP347" i="48"/>
  <c r="BP348" i="48"/>
  <c r="BP349" i="48"/>
  <c r="BP350" i="48"/>
  <c r="BP351" i="48"/>
  <c r="BP352" i="48"/>
  <c r="BP353" i="48"/>
  <c r="BP354" i="48"/>
  <c r="BP355" i="48"/>
  <c r="BP356" i="48"/>
  <c r="BP357" i="48"/>
  <c r="BP358" i="48"/>
  <c r="BP359" i="48"/>
  <c r="BP360" i="48"/>
  <c r="BP361" i="48"/>
  <c r="BP362" i="48"/>
  <c r="BP363" i="48"/>
  <c r="BP364" i="48"/>
  <c r="BP365" i="48"/>
  <c r="BP366" i="48"/>
  <c r="BP367" i="48"/>
  <c r="BP368" i="48"/>
  <c r="BP369" i="48"/>
  <c r="BP370" i="48"/>
  <c r="BP371" i="48"/>
  <c r="BP372" i="48"/>
  <c r="BP373" i="48"/>
  <c r="BP374" i="48"/>
  <c r="BP375" i="48"/>
  <c r="BP376" i="48"/>
  <c r="BP377" i="48"/>
  <c r="BP378" i="48"/>
  <c r="BP379" i="48"/>
  <c r="BP380" i="48"/>
  <c r="BP381" i="48"/>
  <c r="BP382" i="48"/>
  <c r="BP383" i="48"/>
  <c r="BP384" i="48"/>
  <c r="BP385" i="48"/>
  <c r="BP386" i="48"/>
  <c r="BP387" i="48"/>
  <c r="BP388" i="48"/>
  <c r="BP389" i="48"/>
  <c r="BP390" i="48"/>
  <c r="BP391" i="48"/>
  <c r="BP392" i="48"/>
  <c r="BP393" i="48"/>
  <c r="BP394" i="48"/>
  <c r="BP395" i="48"/>
  <c r="BP396" i="48"/>
  <c r="BP397" i="48"/>
  <c r="BP398" i="48"/>
  <c r="BP399" i="48"/>
  <c r="BP400" i="48"/>
  <c r="BP401" i="48"/>
  <c r="BP402" i="48"/>
  <c r="BP403" i="48"/>
  <c r="BP404" i="48"/>
  <c r="BP405" i="48"/>
  <c r="BP406" i="48"/>
  <c r="BP407" i="48"/>
  <c r="BP408" i="48"/>
  <c r="BP409" i="48"/>
  <c r="BP410" i="48"/>
  <c r="BP411" i="48"/>
  <c r="BP412" i="48"/>
  <c r="BP413" i="48"/>
  <c r="BP414" i="48"/>
  <c r="BP415" i="48"/>
  <c r="BP416" i="48"/>
  <c r="BP417" i="48"/>
  <c r="BP418" i="48"/>
  <c r="BP419" i="48"/>
  <c r="BP420" i="48"/>
  <c r="BP421" i="48"/>
  <c r="BP422" i="48"/>
  <c r="BP423" i="48"/>
  <c r="BP424" i="48"/>
  <c r="BP425" i="48"/>
  <c r="BP426" i="48"/>
  <c r="BP427" i="48"/>
  <c r="BP428" i="48"/>
  <c r="BP429" i="48"/>
  <c r="BP430" i="48"/>
  <c r="BP431" i="48"/>
  <c r="BP432" i="48"/>
  <c r="BP433" i="48"/>
  <c r="BP434" i="48"/>
  <c r="BP435" i="48"/>
  <c r="BP436" i="48"/>
  <c r="BP437" i="48"/>
  <c r="BP438" i="48"/>
  <c r="BP439" i="48"/>
  <c r="BP440" i="48"/>
  <c r="BP441" i="48"/>
  <c r="BP442" i="48"/>
  <c r="BP443" i="48"/>
  <c r="BP444" i="48"/>
  <c r="BP445" i="48"/>
  <c r="BP446" i="48"/>
  <c r="BP447" i="48"/>
  <c r="BP448" i="48"/>
  <c r="BP449" i="48"/>
  <c r="BP450" i="48"/>
  <c r="BP451" i="48"/>
  <c r="BP452" i="48"/>
  <c r="BP453" i="48"/>
  <c r="BP454" i="48"/>
  <c r="BP455" i="48"/>
  <c r="BP456" i="48"/>
  <c r="BP457" i="48"/>
  <c r="BP458" i="48"/>
  <c r="BP459" i="48"/>
  <c r="BP460" i="48"/>
  <c r="BP461" i="48"/>
  <c r="BP462" i="48"/>
  <c r="BP463" i="48"/>
  <c r="BP464" i="48"/>
  <c r="BP465" i="48"/>
  <c r="BP466" i="48"/>
  <c r="BP467" i="48"/>
  <c r="BP468" i="48"/>
  <c r="BP469" i="48"/>
  <c r="BP470" i="48"/>
  <c r="BP471" i="48"/>
  <c r="BP472" i="48"/>
  <c r="BP473" i="48"/>
  <c r="BP474" i="48"/>
  <c r="BP475" i="48"/>
  <c r="BP476" i="48"/>
  <c r="BP477" i="48"/>
  <c r="BP478" i="48"/>
  <c r="BP479" i="48"/>
  <c r="BP480" i="48"/>
  <c r="BP481" i="48"/>
  <c r="BP482" i="48"/>
  <c r="BP483" i="48"/>
  <c r="BP484" i="48"/>
  <c r="BP485" i="48"/>
  <c r="BP486" i="48"/>
  <c r="BP487" i="48"/>
  <c r="BP488" i="48"/>
  <c r="BP489" i="48"/>
  <c r="BP490" i="48"/>
  <c r="BP491" i="48"/>
  <c r="BP492" i="48"/>
  <c r="BP493" i="48"/>
  <c r="BP494" i="48"/>
  <c r="BP495" i="48"/>
  <c r="BP496" i="48"/>
  <c r="BP497" i="48"/>
  <c r="BP498" i="48"/>
  <c r="BP499" i="48"/>
  <c r="BP500" i="48"/>
  <c r="BP501" i="48"/>
  <c r="BP502" i="48"/>
  <c r="BP503" i="48"/>
  <c r="B24" i="18"/>
  <c r="D25" i="18" s="1"/>
  <c r="BQ4" i="48"/>
  <c r="BQ5" i="48"/>
  <c r="BQ6" i="48"/>
  <c r="E7" i="48"/>
  <c r="BQ7" i="48"/>
  <c r="BQ8" i="48"/>
  <c r="BQ9" i="48"/>
  <c r="BQ10" i="48"/>
  <c r="BQ11" i="48"/>
  <c r="BQ12" i="48"/>
  <c r="BQ13" i="48"/>
  <c r="BQ14" i="48"/>
  <c r="BQ15" i="48"/>
  <c r="BQ16" i="48"/>
  <c r="BQ17" i="48"/>
  <c r="BQ18" i="48"/>
  <c r="BQ19" i="48"/>
  <c r="BQ20" i="48"/>
  <c r="BQ21" i="48"/>
  <c r="BQ22" i="48"/>
  <c r="BQ23" i="48"/>
  <c r="BQ24" i="48"/>
  <c r="BQ25" i="48"/>
  <c r="BQ26" i="48"/>
  <c r="BQ27" i="48"/>
  <c r="BQ28" i="48"/>
  <c r="BQ29" i="48"/>
  <c r="BQ30" i="48"/>
  <c r="BQ31" i="48"/>
  <c r="BQ32" i="48"/>
  <c r="BQ33" i="48"/>
  <c r="BQ34" i="48"/>
  <c r="BQ35" i="48"/>
  <c r="BQ36" i="48"/>
  <c r="BQ37" i="48"/>
  <c r="BQ38" i="48"/>
  <c r="BQ39" i="48"/>
  <c r="BQ40" i="48"/>
  <c r="BQ41" i="48"/>
  <c r="BQ42" i="48"/>
  <c r="BQ43" i="48"/>
  <c r="BQ44" i="48"/>
  <c r="BQ45" i="48"/>
  <c r="BQ46" i="48"/>
  <c r="BQ47" i="48"/>
  <c r="BQ48" i="48"/>
  <c r="BQ49" i="48"/>
  <c r="BQ50" i="48"/>
  <c r="BQ51" i="48"/>
  <c r="BQ52" i="48"/>
  <c r="BQ53" i="48"/>
  <c r="BQ54" i="48"/>
  <c r="BQ55" i="48"/>
  <c r="BQ56" i="48"/>
  <c r="BQ57" i="48"/>
  <c r="BQ58" i="48"/>
  <c r="BQ59" i="48"/>
  <c r="BQ60" i="48"/>
  <c r="BQ61" i="48"/>
  <c r="BQ62" i="48"/>
  <c r="BQ63" i="48"/>
  <c r="BQ64" i="48"/>
  <c r="BQ65" i="48"/>
  <c r="BQ66" i="48"/>
  <c r="BQ67" i="48"/>
  <c r="BQ68" i="48"/>
  <c r="BQ69" i="48"/>
  <c r="BQ70" i="48"/>
  <c r="BQ71" i="48"/>
  <c r="BQ72" i="48"/>
  <c r="BQ73" i="48"/>
  <c r="BQ74" i="48"/>
  <c r="BQ75" i="48"/>
  <c r="BQ76" i="48"/>
  <c r="BQ77" i="48"/>
  <c r="BQ78" i="48"/>
  <c r="BQ79" i="48"/>
  <c r="BQ80" i="48"/>
  <c r="BQ81" i="48"/>
  <c r="BQ82" i="48"/>
  <c r="BQ83" i="48"/>
  <c r="BQ84" i="48"/>
  <c r="BQ85" i="48"/>
  <c r="BQ86" i="48"/>
  <c r="BQ87" i="48"/>
  <c r="BQ88" i="48"/>
  <c r="BQ89" i="48"/>
  <c r="BQ90" i="48"/>
  <c r="BQ91" i="48"/>
  <c r="BQ92" i="48"/>
  <c r="BQ93" i="48"/>
  <c r="BQ94" i="48"/>
  <c r="BQ95" i="48"/>
  <c r="BQ96" i="48"/>
  <c r="BQ97" i="48"/>
  <c r="BQ98" i="48"/>
  <c r="BQ99" i="48"/>
  <c r="BQ100" i="48"/>
  <c r="BQ101" i="48"/>
  <c r="BQ102" i="48"/>
  <c r="BQ103" i="48"/>
  <c r="BQ104" i="48"/>
  <c r="BQ105" i="48"/>
  <c r="BQ106" i="48"/>
  <c r="BQ107" i="48"/>
  <c r="BQ108" i="48"/>
  <c r="BQ109" i="48"/>
  <c r="BQ110" i="48"/>
  <c r="BQ111" i="48"/>
  <c r="BQ112" i="48"/>
  <c r="BQ113" i="48"/>
  <c r="BQ114" i="48"/>
  <c r="BQ115" i="48"/>
  <c r="BQ116" i="48"/>
  <c r="BQ117" i="48"/>
  <c r="BQ118" i="48"/>
  <c r="BQ119" i="48"/>
  <c r="BQ120" i="48"/>
  <c r="BQ121" i="48"/>
  <c r="BQ122" i="48"/>
  <c r="BQ123" i="48"/>
  <c r="BQ124" i="48"/>
  <c r="BQ125" i="48"/>
  <c r="BQ126" i="48"/>
  <c r="BQ127" i="48"/>
  <c r="BQ128" i="48"/>
  <c r="BQ129" i="48"/>
  <c r="BQ130" i="48"/>
  <c r="BQ131" i="48"/>
  <c r="BQ132" i="48"/>
  <c r="BQ133" i="48"/>
  <c r="BQ134" i="48"/>
  <c r="BQ135" i="48"/>
  <c r="BQ136" i="48"/>
  <c r="BQ137" i="48"/>
  <c r="BQ138" i="48"/>
  <c r="BQ139" i="48"/>
  <c r="BQ140" i="48"/>
  <c r="BQ141" i="48"/>
  <c r="BQ142" i="48"/>
  <c r="BQ143" i="48"/>
  <c r="BQ144" i="48"/>
  <c r="BQ145" i="48"/>
  <c r="BQ146" i="48"/>
  <c r="BQ147" i="48"/>
  <c r="BQ148" i="48"/>
  <c r="BQ149" i="48"/>
  <c r="BQ150" i="48"/>
  <c r="BQ151" i="48"/>
  <c r="BQ152" i="48"/>
  <c r="BQ153" i="48"/>
  <c r="BQ154" i="48"/>
  <c r="BQ155" i="48"/>
  <c r="BQ156" i="48"/>
  <c r="BQ157" i="48"/>
  <c r="BQ158" i="48"/>
  <c r="BQ159" i="48"/>
  <c r="BQ160" i="48"/>
  <c r="BQ161" i="48"/>
  <c r="BQ162" i="48"/>
  <c r="BQ163" i="48"/>
  <c r="BQ164" i="48"/>
  <c r="BQ165" i="48"/>
  <c r="BQ166" i="48"/>
  <c r="BQ167" i="48"/>
  <c r="BQ168" i="48"/>
  <c r="BQ169" i="48"/>
  <c r="BQ170" i="48"/>
  <c r="BQ171" i="48"/>
  <c r="BQ172" i="48"/>
  <c r="BQ173" i="48"/>
  <c r="BQ174" i="48"/>
  <c r="BQ175" i="48"/>
  <c r="BQ176" i="48"/>
  <c r="BQ177" i="48"/>
  <c r="BQ178" i="48"/>
  <c r="BQ179" i="48"/>
  <c r="BQ180" i="48"/>
  <c r="BQ181" i="48"/>
  <c r="BQ182" i="48"/>
  <c r="BQ183" i="48"/>
  <c r="BQ184" i="48"/>
  <c r="BQ185" i="48"/>
  <c r="BQ186" i="48"/>
  <c r="BQ187" i="48"/>
  <c r="BQ188" i="48"/>
  <c r="BQ189" i="48"/>
  <c r="BQ190" i="48"/>
  <c r="BQ191" i="48"/>
  <c r="BQ192" i="48"/>
  <c r="BQ193" i="48"/>
  <c r="BQ194" i="48"/>
  <c r="BQ195" i="48"/>
  <c r="BQ196" i="48"/>
  <c r="BQ197" i="48"/>
  <c r="BQ198" i="48"/>
  <c r="BQ199" i="48"/>
  <c r="BQ200" i="48"/>
  <c r="BQ201" i="48"/>
  <c r="BQ202" i="48"/>
  <c r="BQ203" i="48"/>
  <c r="BQ204" i="48"/>
  <c r="BQ205" i="48"/>
  <c r="BQ206" i="48"/>
  <c r="BQ207" i="48"/>
  <c r="BQ208" i="48"/>
  <c r="BQ209" i="48"/>
  <c r="BQ210" i="48"/>
  <c r="BQ211" i="48"/>
  <c r="BQ212" i="48"/>
  <c r="BQ213" i="48"/>
  <c r="BQ214" i="48"/>
  <c r="BQ215" i="48"/>
  <c r="BQ216" i="48"/>
  <c r="BQ217" i="48"/>
  <c r="BQ218" i="48"/>
  <c r="BQ219" i="48"/>
  <c r="BQ220" i="48"/>
  <c r="BQ221" i="48"/>
  <c r="BQ222" i="48"/>
  <c r="BQ223" i="48"/>
  <c r="BQ224" i="48"/>
  <c r="BQ225" i="48"/>
  <c r="BQ226" i="48"/>
  <c r="BQ227" i="48"/>
  <c r="BQ228" i="48"/>
  <c r="BQ229" i="48"/>
  <c r="BQ230" i="48"/>
  <c r="BQ231" i="48"/>
  <c r="BQ232" i="48"/>
  <c r="BQ233" i="48"/>
  <c r="BQ234" i="48"/>
  <c r="BQ235" i="48"/>
  <c r="BQ236" i="48"/>
  <c r="BQ237" i="48"/>
  <c r="BQ238" i="48"/>
  <c r="BQ239" i="48"/>
  <c r="BQ240" i="48"/>
  <c r="BQ241" i="48"/>
  <c r="BQ242" i="48"/>
  <c r="BQ243" i="48"/>
  <c r="BQ244" i="48"/>
  <c r="BQ245" i="48"/>
  <c r="BQ246" i="48"/>
  <c r="BQ247" i="48"/>
  <c r="BQ248" i="48"/>
  <c r="BQ249" i="48"/>
  <c r="BQ250" i="48"/>
  <c r="BQ251" i="48"/>
  <c r="BQ252" i="48"/>
  <c r="BQ253" i="48"/>
  <c r="BQ254" i="48"/>
  <c r="BQ255" i="48"/>
  <c r="BQ256" i="48"/>
  <c r="BQ257" i="48"/>
  <c r="BQ258" i="48"/>
  <c r="BQ259" i="48"/>
  <c r="BQ260" i="48"/>
  <c r="BQ261" i="48"/>
  <c r="BQ262" i="48"/>
  <c r="BQ263" i="48"/>
  <c r="BQ264" i="48"/>
  <c r="BQ265" i="48"/>
  <c r="BQ266" i="48"/>
  <c r="BQ267" i="48"/>
  <c r="BQ268" i="48"/>
  <c r="BQ269" i="48"/>
  <c r="BQ270" i="48"/>
  <c r="BQ271" i="48"/>
  <c r="BQ272" i="48"/>
  <c r="BQ273" i="48"/>
  <c r="BQ274" i="48"/>
  <c r="BQ275" i="48"/>
  <c r="BQ276" i="48"/>
  <c r="BQ277" i="48"/>
  <c r="BQ278" i="48"/>
  <c r="BQ279" i="48"/>
  <c r="BQ280" i="48"/>
  <c r="BQ281" i="48"/>
  <c r="BQ282" i="48"/>
  <c r="BQ283" i="48"/>
  <c r="BQ284" i="48"/>
  <c r="BQ285" i="48"/>
  <c r="BQ286" i="48"/>
  <c r="BQ287" i="48"/>
  <c r="BQ288" i="48"/>
  <c r="BQ289" i="48"/>
  <c r="BQ290" i="48"/>
  <c r="BQ291" i="48"/>
  <c r="BQ292" i="48"/>
  <c r="BQ293" i="48"/>
  <c r="BQ294" i="48"/>
  <c r="BQ295" i="48"/>
  <c r="BQ296" i="48"/>
  <c r="BQ297" i="48"/>
  <c r="BQ298" i="48"/>
  <c r="BQ299" i="48"/>
  <c r="BQ300" i="48"/>
  <c r="BQ301" i="48"/>
  <c r="BQ302" i="48"/>
  <c r="BQ303" i="48"/>
  <c r="BQ304" i="48"/>
  <c r="BQ305" i="48"/>
  <c r="BQ306" i="48"/>
  <c r="BQ307" i="48"/>
  <c r="BQ308" i="48"/>
  <c r="BQ309" i="48"/>
  <c r="BQ310" i="48"/>
  <c r="BQ311" i="48"/>
  <c r="BQ312" i="48"/>
  <c r="BQ313" i="48"/>
  <c r="BQ314" i="48"/>
  <c r="BQ315" i="48"/>
  <c r="BQ316" i="48"/>
  <c r="BQ317" i="48"/>
  <c r="BQ318" i="48"/>
  <c r="BQ319" i="48"/>
  <c r="BQ320" i="48"/>
  <c r="BQ321" i="48"/>
  <c r="BQ322" i="48"/>
  <c r="BQ323" i="48"/>
  <c r="BQ324" i="48"/>
  <c r="BQ325" i="48"/>
  <c r="BQ326" i="48"/>
  <c r="BQ327" i="48"/>
  <c r="BQ328" i="48"/>
  <c r="BQ329" i="48"/>
  <c r="BQ330" i="48"/>
  <c r="BQ331" i="48"/>
  <c r="BQ332" i="48"/>
  <c r="BQ333" i="48"/>
  <c r="BQ334" i="48"/>
  <c r="BQ335" i="48"/>
  <c r="BQ336" i="48"/>
  <c r="BQ337" i="48"/>
  <c r="BQ338" i="48"/>
  <c r="BQ339" i="48"/>
  <c r="BQ340" i="48"/>
  <c r="BQ341" i="48"/>
  <c r="BQ342" i="48"/>
  <c r="BQ343" i="48"/>
  <c r="BQ344" i="48"/>
  <c r="BQ345" i="48"/>
  <c r="BQ346" i="48"/>
  <c r="BQ347" i="48"/>
  <c r="BQ348" i="48"/>
  <c r="BQ349" i="48"/>
  <c r="BQ350" i="48"/>
  <c r="BQ351" i="48"/>
  <c r="BQ352" i="48"/>
  <c r="BQ353" i="48"/>
  <c r="BQ354" i="48"/>
  <c r="BQ355" i="48"/>
  <c r="BQ356" i="48"/>
  <c r="BQ357" i="48"/>
  <c r="BQ358" i="48"/>
  <c r="BQ359" i="48"/>
  <c r="BQ360" i="48"/>
  <c r="BQ361" i="48"/>
  <c r="BQ362" i="48"/>
  <c r="BQ363" i="48"/>
  <c r="BQ364" i="48"/>
  <c r="BQ365" i="48"/>
  <c r="BQ366" i="48"/>
  <c r="BQ367" i="48"/>
  <c r="BQ368" i="48"/>
  <c r="BQ369" i="48"/>
  <c r="BQ370" i="48"/>
  <c r="BQ371" i="48"/>
  <c r="BQ372" i="48"/>
  <c r="BQ373" i="48"/>
  <c r="BQ374" i="48"/>
  <c r="BQ375" i="48"/>
  <c r="BQ376" i="48"/>
  <c r="BQ377" i="48"/>
  <c r="BQ378" i="48"/>
  <c r="BQ379" i="48"/>
  <c r="BQ380" i="48"/>
  <c r="BQ381" i="48"/>
  <c r="BQ382" i="48"/>
  <c r="BQ383" i="48"/>
  <c r="BQ384" i="48"/>
  <c r="BQ385" i="48"/>
  <c r="BQ386" i="48"/>
  <c r="BQ387" i="48"/>
  <c r="BQ388" i="48"/>
  <c r="BQ389" i="48"/>
  <c r="BQ390" i="48"/>
  <c r="BQ391" i="48"/>
  <c r="BQ392" i="48"/>
  <c r="BQ393" i="48"/>
  <c r="BQ394" i="48"/>
  <c r="BQ395" i="48"/>
  <c r="BQ396" i="48"/>
  <c r="BQ397" i="48"/>
  <c r="BQ398" i="48"/>
  <c r="BQ399" i="48"/>
  <c r="BQ400" i="48"/>
  <c r="BQ401" i="48"/>
  <c r="BQ402" i="48"/>
  <c r="BQ403" i="48"/>
  <c r="BQ404" i="48"/>
  <c r="BQ405" i="48"/>
  <c r="BQ406" i="48"/>
  <c r="BQ407" i="48"/>
  <c r="BQ408" i="48"/>
  <c r="BQ409" i="48"/>
  <c r="BQ410" i="48"/>
  <c r="BQ411" i="48"/>
  <c r="BQ412" i="48"/>
  <c r="BQ413" i="48"/>
  <c r="BQ414" i="48"/>
  <c r="BQ415" i="48"/>
  <c r="BQ416" i="48"/>
  <c r="BQ417" i="48"/>
  <c r="BQ418" i="48"/>
  <c r="BQ419" i="48"/>
  <c r="BQ420" i="48"/>
  <c r="BQ421" i="48"/>
  <c r="BQ422" i="48"/>
  <c r="BQ423" i="48"/>
  <c r="BQ424" i="48"/>
  <c r="BQ425" i="48"/>
  <c r="BQ426" i="48"/>
  <c r="BQ427" i="48"/>
  <c r="BQ428" i="48"/>
  <c r="BQ429" i="48"/>
  <c r="BQ430" i="48"/>
  <c r="BQ431" i="48"/>
  <c r="BQ432" i="48"/>
  <c r="BQ433" i="48"/>
  <c r="BQ434" i="48"/>
  <c r="BQ435" i="48"/>
  <c r="BQ436" i="48"/>
  <c r="BQ437" i="48"/>
  <c r="BQ438" i="48"/>
  <c r="BQ439" i="48"/>
  <c r="BQ440" i="48"/>
  <c r="BQ441" i="48"/>
  <c r="BQ442" i="48"/>
  <c r="BQ443" i="48"/>
  <c r="BQ444" i="48"/>
  <c r="BQ445" i="48"/>
  <c r="BQ446" i="48"/>
  <c r="BQ447" i="48"/>
  <c r="BQ448" i="48"/>
  <c r="BQ449" i="48"/>
  <c r="BQ450" i="48"/>
  <c r="BQ451" i="48"/>
  <c r="BQ452" i="48"/>
  <c r="BQ453" i="48"/>
  <c r="BQ454" i="48"/>
  <c r="BQ455" i="48"/>
  <c r="BQ456" i="48"/>
  <c r="BQ457" i="48"/>
  <c r="BQ458" i="48"/>
  <c r="BQ459" i="48"/>
  <c r="BQ460" i="48"/>
  <c r="BQ461" i="48"/>
  <c r="BQ462" i="48"/>
  <c r="BQ463" i="48"/>
  <c r="BQ464" i="48"/>
  <c r="BQ465" i="48"/>
  <c r="BQ466" i="48"/>
  <c r="BQ467" i="48"/>
  <c r="BQ468" i="48"/>
  <c r="BQ469" i="48"/>
  <c r="BQ470" i="48"/>
  <c r="BQ471" i="48"/>
  <c r="BQ472" i="48"/>
  <c r="BQ473" i="48"/>
  <c r="BQ474" i="48"/>
  <c r="BQ475" i="48"/>
  <c r="BQ476" i="48"/>
  <c r="BQ477" i="48"/>
  <c r="BQ478" i="48"/>
  <c r="BQ479" i="48"/>
  <c r="BQ480" i="48"/>
  <c r="BQ481" i="48"/>
  <c r="BQ482" i="48"/>
  <c r="BQ483" i="48"/>
  <c r="BQ484" i="48"/>
  <c r="BQ485" i="48"/>
  <c r="BQ486" i="48"/>
  <c r="BQ487" i="48"/>
  <c r="BQ488" i="48"/>
  <c r="BQ489" i="48"/>
  <c r="BQ490" i="48"/>
  <c r="BQ491" i="48"/>
  <c r="BQ492" i="48"/>
  <c r="BQ493" i="48"/>
  <c r="BQ494" i="48"/>
  <c r="BQ495" i="48"/>
  <c r="BQ496" i="48"/>
  <c r="BQ497" i="48"/>
  <c r="BQ498" i="48"/>
  <c r="BQ499" i="48"/>
  <c r="BQ500" i="48"/>
  <c r="BQ501" i="48"/>
  <c r="BQ502" i="48"/>
  <c r="BQ503" i="48"/>
  <c r="C25" i="18"/>
  <c r="A4" i="48"/>
  <c r="BS4" i="48"/>
  <c r="A5" i="48"/>
  <c r="BS5" i="48"/>
  <c r="A6" i="48"/>
  <c r="BS6" i="48"/>
  <c r="A7" i="48"/>
  <c r="BS7" i="48"/>
  <c r="BS8" i="48"/>
  <c r="BS9" i="48"/>
  <c r="BS10" i="48"/>
  <c r="BS11" i="48"/>
  <c r="BS12" i="48"/>
  <c r="BS13" i="48"/>
  <c r="BS14" i="48"/>
  <c r="BS15" i="48"/>
  <c r="BS16" i="48"/>
  <c r="BS17" i="48"/>
  <c r="BS18" i="48"/>
  <c r="BS19" i="48"/>
  <c r="BS20" i="48"/>
  <c r="BS21" i="48"/>
  <c r="BS22" i="48"/>
  <c r="BS23" i="48"/>
  <c r="BS24" i="48"/>
  <c r="BS25" i="48"/>
  <c r="BS26" i="48"/>
  <c r="BS27" i="48"/>
  <c r="BS28" i="48"/>
  <c r="BS29" i="48"/>
  <c r="BS30" i="48"/>
  <c r="BS31" i="48"/>
  <c r="BS32" i="48"/>
  <c r="BS33" i="48"/>
  <c r="BS34" i="48"/>
  <c r="BS35" i="48"/>
  <c r="BS36" i="48"/>
  <c r="BS37" i="48"/>
  <c r="BS38" i="48"/>
  <c r="BS39" i="48"/>
  <c r="BS40" i="48"/>
  <c r="BS41" i="48"/>
  <c r="BS42" i="48"/>
  <c r="BS43" i="48"/>
  <c r="BS44" i="48"/>
  <c r="BS45" i="48"/>
  <c r="BS46" i="48"/>
  <c r="BS47" i="48"/>
  <c r="BS48" i="48"/>
  <c r="BS49" i="48"/>
  <c r="BS50" i="48"/>
  <c r="BS51" i="48"/>
  <c r="BS52" i="48"/>
  <c r="BS53" i="48"/>
  <c r="BS54" i="48"/>
  <c r="BS55" i="48"/>
  <c r="BS56" i="48"/>
  <c r="BS57" i="48"/>
  <c r="BS58" i="48"/>
  <c r="BS59" i="48"/>
  <c r="BS60" i="48"/>
  <c r="BS61" i="48"/>
  <c r="BS62" i="48"/>
  <c r="BS63" i="48"/>
  <c r="BS64" i="48"/>
  <c r="BS65" i="48"/>
  <c r="BS66" i="48"/>
  <c r="BS67" i="48"/>
  <c r="BS68" i="48"/>
  <c r="BS69" i="48"/>
  <c r="BS70" i="48"/>
  <c r="BS71" i="48"/>
  <c r="BS72" i="48"/>
  <c r="BS73" i="48"/>
  <c r="BS74" i="48"/>
  <c r="BS75" i="48"/>
  <c r="BS76" i="48"/>
  <c r="BS77" i="48"/>
  <c r="BS78" i="48"/>
  <c r="BS79" i="48"/>
  <c r="BS80" i="48"/>
  <c r="BS81" i="48"/>
  <c r="BS82" i="48"/>
  <c r="BS83" i="48"/>
  <c r="BS84" i="48"/>
  <c r="BS85" i="48"/>
  <c r="BS86" i="48"/>
  <c r="BS87" i="48"/>
  <c r="BS88" i="48"/>
  <c r="BS89" i="48"/>
  <c r="BS90" i="48"/>
  <c r="BS91" i="48"/>
  <c r="BS92" i="48"/>
  <c r="BS93" i="48"/>
  <c r="BS94" i="48"/>
  <c r="BS95" i="48"/>
  <c r="BS96" i="48"/>
  <c r="BS97" i="48"/>
  <c r="BS98" i="48"/>
  <c r="BS99" i="48"/>
  <c r="BS100" i="48"/>
  <c r="BS101" i="48"/>
  <c r="BS102" i="48"/>
  <c r="BS103" i="48"/>
  <c r="BS104" i="48"/>
  <c r="BS105" i="48"/>
  <c r="BS106" i="48"/>
  <c r="BS107" i="48"/>
  <c r="BS108" i="48"/>
  <c r="BS109" i="48"/>
  <c r="BS110" i="48"/>
  <c r="BS111" i="48"/>
  <c r="BS112" i="48"/>
  <c r="BS113" i="48"/>
  <c r="BS114" i="48"/>
  <c r="BS115" i="48"/>
  <c r="BS116" i="48"/>
  <c r="BS117" i="48"/>
  <c r="BS118" i="48"/>
  <c r="BS119" i="48"/>
  <c r="BS120" i="48"/>
  <c r="BS121" i="48"/>
  <c r="BS122" i="48"/>
  <c r="BS123" i="48"/>
  <c r="BS124" i="48"/>
  <c r="BS125" i="48"/>
  <c r="BS126" i="48"/>
  <c r="BS127" i="48"/>
  <c r="BS128" i="48"/>
  <c r="BS129" i="48"/>
  <c r="BS130" i="48"/>
  <c r="BS131" i="48"/>
  <c r="BS132" i="48"/>
  <c r="BS133" i="48"/>
  <c r="BS134" i="48"/>
  <c r="BS135" i="48"/>
  <c r="BS136" i="48"/>
  <c r="BS137" i="48"/>
  <c r="BS138" i="48"/>
  <c r="BS139" i="48"/>
  <c r="BS140" i="48"/>
  <c r="BS141" i="48"/>
  <c r="BS142" i="48"/>
  <c r="BS143" i="48"/>
  <c r="BS144" i="48"/>
  <c r="BS145" i="48"/>
  <c r="BS146" i="48"/>
  <c r="BS147" i="48"/>
  <c r="BS148" i="48"/>
  <c r="BS149" i="48"/>
  <c r="BS150" i="48"/>
  <c r="BS151" i="48"/>
  <c r="BS152" i="48"/>
  <c r="BS153" i="48"/>
  <c r="BS154" i="48"/>
  <c r="BS155" i="48"/>
  <c r="BS156" i="48"/>
  <c r="BS157" i="48"/>
  <c r="BS158" i="48"/>
  <c r="BS159" i="48"/>
  <c r="BS160" i="48"/>
  <c r="BS161" i="48"/>
  <c r="BS162" i="48"/>
  <c r="BS163" i="48"/>
  <c r="BS164" i="48"/>
  <c r="BS165" i="48"/>
  <c r="BS166" i="48"/>
  <c r="BS167" i="48"/>
  <c r="BS168" i="48"/>
  <c r="BS169" i="48"/>
  <c r="BS170" i="48"/>
  <c r="BS171" i="48"/>
  <c r="BS172" i="48"/>
  <c r="BS173" i="48"/>
  <c r="BS174" i="48"/>
  <c r="BS175" i="48"/>
  <c r="BS176" i="48"/>
  <c r="BS177" i="48"/>
  <c r="BS178" i="48"/>
  <c r="BS179" i="48"/>
  <c r="BS180" i="48"/>
  <c r="BS181" i="48"/>
  <c r="BS182" i="48"/>
  <c r="BS183" i="48"/>
  <c r="BS184" i="48"/>
  <c r="BS185" i="48"/>
  <c r="BS186" i="48"/>
  <c r="BS187" i="48"/>
  <c r="BS188" i="48"/>
  <c r="BS189" i="48"/>
  <c r="BS190" i="48"/>
  <c r="BS191" i="48"/>
  <c r="BS192" i="48"/>
  <c r="BS193" i="48"/>
  <c r="BS194" i="48"/>
  <c r="BS195" i="48"/>
  <c r="BS196" i="48"/>
  <c r="BS197" i="48"/>
  <c r="BS198" i="48"/>
  <c r="BS199" i="48"/>
  <c r="BS200" i="48"/>
  <c r="BS201" i="48"/>
  <c r="BS202" i="48"/>
  <c r="BS203" i="48"/>
  <c r="BS204" i="48"/>
  <c r="BS205" i="48"/>
  <c r="BS206" i="48"/>
  <c r="BS207" i="48"/>
  <c r="BS208" i="48"/>
  <c r="BS209" i="48"/>
  <c r="BS210" i="48"/>
  <c r="BS211" i="48"/>
  <c r="BS212" i="48"/>
  <c r="BS213" i="48"/>
  <c r="BS214" i="48"/>
  <c r="BS215" i="48"/>
  <c r="BS216" i="48"/>
  <c r="BS217" i="48"/>
  <c r="BS218" i="48"/>
  <c r="BS219" i="48"/>
  <c r="BS220" i="48"/>
  <c r="BS221" i="48"/>
  <c r="BS222" i="48"/>
  <c r="BS223" i="48"/>
  <c r="BS224" i="48"/>
  <c r="BS225" i="48"/>
  <c r="BS226" i="48"/>
  <c r="BS227" i="48"/>
  <c r="BS228" i="48"/>
  <c r="BS229" i="48"/>
  <c r="BS230" i="48"/>
  <c r="BS231" i="48"/>
  <c r="BS232" i="48"/>
  <c r="BS233" i="48"/>
  <c r="BS234" i="48"/>
  <c r="BS235" i="48"/>
  <c r="BS236" i="48"/>
  <c r="BS237" i="48"/>
  <c r="BS238" i="48"/>
  <c r="BS239" i="48"/>
  <c r="BS240" i="48"/>
  <c r="BS241" i="48"/>
  <c r="BS242" i="48"/>
  <c r="BS243" i="48"/>
  <c r="BS244" i="48"/>
  <c r="BS245" i="48"/>
  <c r="BS246" i="48"/>
  <c r="BS247" i="48"/>
  <c r="BS248" i="48"/>
  <c r="BS249" i="48"/>
  <c r="BS250" i="48"/>
  <c r="BS251" i="48"/>
  <c r="BS252" i="48"/>
  <c r="BS253" i="48"/>
  <c r="BS254" i="48"/>
  <c r="BS255" i="48"/>
  <c r="BS256" i="48"/>
  <c r="BS257" i="48"/>
  <c r="BS258" i="48"/>
  <c r="BS259" i="48"/>
  <c r="BS260" i="48"/>
  <c r="BS261" i="48"/>
  <c r="BS262" i="48"/>
  <c r="BS263" i="48"/>
  <c r="BS264" i="48"/>
  <c r="BS265" i="48"/>
  <c r="BS266" i="48"/>
  <c r="BS267" i="48"/>
  <c r="BS268" i="48"/>
  <c r="BS269" i="48"/>
  <c r="BS270" i="48"/>
  <c r="BS271" i="48"/>
  <c r="BS272" i="48"/>
  <c r="BS273" i="48"/>
  <c r="BS274" i="48"/>
  <c r="BS275" i="48"/>
  <c r="BS276" i="48"/>
  <c r="BS277" i="48"/>
  <c r="BS278" i="48"/>
  <c r="BS279" i="48"/>
  <c r="BS280" i="48"/>
  <c r="BS281" i="48"/>
  <c r="BS282" i="48"/>
  <c r="BS283" i="48"/>
  <c r="BS284" i="48"/>
  <c r="BS285" i="48"/>
  <c r="BS286" i="48"/>
  <c r="BS287" i="48"/>
  <c r="BS288" i="48"/>
  <c r="BS289" i="48"/>
  <c r="BS290" i="48"/>
  <c r="BS291" i="48"/>
  <c r="BS292" i="48"/>
  <c r="BS293" i="48"/>
  <c r="BS294" i="48"/>
  <c r="BS295" i="48"/>
  <c r="BS296" i="48"/>
  <c r="BS297" i="48"/>
  <c r="BS298" i="48"/>
  <c r="BS299" i="48"/>
  <c r="BS300" i="48"/>
  <c r="BS301" i="48"/>
  <c r="BS302" i="48"/>
  <c r="BS303" i="48"/>
  <c r="BS304" i="48"/>
  <c r="BS305" i="48"/>
  <c r="BS306" i="48"/>
  <c r="BS307" i="48"/>
  <c r="BS308" i="48"/>
  <c r="BS309" i="48"/>
  <c r="BS310" i="48"/>
  <c r="BS311" i="48"/>
  <c r="BS312" i="48"/>
  <c r="BS313" i="48"/>
  <c r="BS314" i="48"/>
  <c r="BS315" i="48"/>
  <c r="BS316" i="48"/>
  <c r="BS317" i="48"/>
  <c r="BS318" i="48"/>
  <c r="BS319" i="48"/>
  <c r="BS320" i="48"/>
  <c r="BS321" i="48"/>
  <c r="BS322" i="48"/>
  <c r="BS323" i="48"/>
  <c r="BS324" i="48"/>
  <c r="BS325" i="48"/>
  <c r="BS326" i="48"/>
  <c r="BS327" i="48"/>
  <c r="BS328" i="48"/>
  <c r="BS329" i="48"/>
  <c r="BS330" i="48"/>
  <c r="BS331" i="48"/>
  <c r="BS332" i="48"/>
  <c r="BS333" i="48"/>
  <c r="BS334" i="48"/>
  <c r="BS335" i="48"/>
  <c r="BS336" i="48"/>
  <c r="BS337" i="48"/>
  <c r="BS338" i="48"/>
  <c r="BS339" i="48"/>
  <c r="BS340" i="48"/>
  <c r="BS341" i="48"/>
  <c r="BS342" i="48"/>
  <c r="BS343" i="48"/>
  <c r="BS344" i="48"/>
  <c r="BS345" i="48"/>
  <c r="BS346" i="48"/>
  <c r="BS347" i="48"/>
  <c r="BS348" i="48"/>
  <c r="BS349" i="48"/>
  <c r="BS350" i="48"/>
  <c r="BS351" i="48"/>
  <c r="BS352" i="48"/>
  <c r="BS353" i="48"/>
  <c r="BS354" i="48"/>
  <c r="BS355" i="48"/>
  <c r="BS356" i="48"/>
  <c r="BS357" i="48"/>
  <c r="BS358" i="48"/>
  <c r="BS359" i="48"/>
  <c r="BS360" i="48"/>
  <c r="BS361" i="48"/>
  <c r="BS362" i="48"/>
  <c r="BS363" i="48"/>
  <c r="BS364" i="48"/>
  <c r="BS365" i="48"/>
  <c r="BS366" i="48"/>
  <c r="BS367" i="48"/>
  <c r="BS368" i="48"/>
  <c r="BS369" i="48"/>
  <c r="BS370" i="48"/>
  <c r="BS371" i="48"/>
  <c r="BS372" i="48"/>
  <c r="BS373" i="48"/>
  <c r="BS374" i="48"/>
  <c r="BS375" i="48"/>
  <c r="BS376" i="48"/>
  <c r="BS377" i="48"/>
  <c r="BS378" i="48"/>
  <c r="BS379" i="48"/>
  <c r="BS380" i="48"/>
  <c r="BS381" i="48"/>
  <c r="BS382" i="48"/>
  <c r="BS383" i="48"/>
  <c r="BS384" i="48"/>
  <c r="BS385" i="48"/>
  <c r="BS386" i="48"/>
  <c r="BS387" i="48"/>
  <c r="BS388" i="48"/>
  <c r="BS389" i="48"/>
  <c r="BS390" i="48"/>
  <c r="BS391" i="48"/>
  <c r="BS392" i="48"/>
  <c r="BS393" i="48"/>
  <c r="BS394" i="48"/>
  <c r="BS395" i="48"/>
  <c r="BS396" i="48"/>
  <c r="BS397" i="48"/>
  <c r="BS398" i="48"/>
  <c r="BS399" i="48"/>
  <c r="BS400" i="48"/>
  <c r="BS401" i="48"/>
  <c r="BS402" i="48"/>
  <c r="BS403" i="48"/>
  <c r="BS404" i="48"/>
  <c r="BS405" i="48"/>
  <c r="BS406" i="48"/>
  <c r="BS407" i="48"/>
  <c r="BS408" i="48"/>
  <c r="BS409" i="48"/>
  <c r="BS410" i="48"/>
  <c r="BS411" i="48"/>
  <c r="BS412" i="48"/>
  <c r="BS413" i="48"/>
  <c r="BS414" i="48"/>
  <c r="BS415" i="48"/>
  <c r="BS416" i="48"/>
  <c r="BS417" i="48"/>
  <c r="BS418" i="48"/>
  <c r="BS419" i="48"/>
  <c r="BS420" i="48"/>
  <c r="BS421" i="48"/>
  <c r="BS422" i="48"/>
  <c r="BS423" i="48"/>
  <c r="BS424" i="48"/>
  <c r="BS425" i="48"/>
  <c r="BS426" i="48"/>
  <c r="BS427" i="48"/>
  <c r="BS428" i="48"/>
  <c r="BS429" i="48"/>
  <c r="BS430" i="48"/>
  <c r="BS431" i="48"/>
  <c r="BS432" i="48"/>
  <c r="BS433" i="48"/>
  <c r="BS434" i="48"/>
  <c r="BS435" i="48"/>
  <c r="BS436" i="48"/>
  <c r="BS437" i="48"/>
  <c r="BS438" i="48"/>
  <c r="BS439" i="48"/>
  <c r="BS440" i="48"/>
  <c r="BS441" i="48"/>
  <c r="BS442" i="48"/>
  <c r="BS443" i="48"/>
  <c r="BS444" i="48"/>
  <c r="BS445" i="48"/>
  <c r="BS446" i="48"/>
  <c r="BS447" i="48"/>
  <c r="BS448" i="48"/>
  <c r="BS449" i="48"/>
  <c r="BS450" i="48"/>
  <c r="BS451" i="48"/>
  <c r="BS452" i="48"/>
  <c r="BS453" i="48"/>
  <c r="BS454" i="48"/>
  <c r="BS455" i="48"/>
  <c r="BS456" i="48"/>
  <c r="BS457" i="48"/>
  <c r="BS458" i="48"/>
  <c r="BS459" i="48"/>
  <c r="BS460" i="48"/>
  <c r="BS461" i="48"/>
  <c r="BS462" i="48"/>
  <c r="BS463" i="48"/>
  <c r="BS464" i="48"/>
  <c r="BS465" i="48"/>
  <c r="BS466" i="48"/>
  <c r="BS467" i="48"/>
  <c r="BS468" i="48"/>
  <c r="BS469" i="48"/>
  <c r="BS470" i="48"/>
  <c r="BS471" i="48"/>
  <c r="BS472" i="48"/>
  <c r="BS473" i="48"/>
  <c r="BS474" i="48"/>
  <c r="BS475" i="48"/>
  <c r="BS476" i="48"/>
  <c r="BS477" i="48"/>
  <c r="BS478" i="48"/>
  <c r="BS479" i="48"/>
  <c r="BS480" i="48"/>
  <c r="BS481" i="48"/>
  <c r="BS482" i="48"/>
  <c r="BS483" i="48"/>
  <c r="BS484" i="48"/>
  <c r="BS485" i="48"/>
  <c r="BS486" i="48"/>
  <c r="BS487" i="48"/>
  <c r="BS488" i="48"/>
  <c r="BS489" i="48"/>
  <c r="BS490" i="48"/>
  <c r="BS491" i="48"/>
  <c r="BS492" i="48"/>
  <c r="BS493" i="48"/>
  <c r="BS494" i="48"/>
  <c r="BS495" i="48"/>
  <c r="BS496" i="48"/>
  <c r="BS497" i="48"/>
  <c r="BS498" i="48"/>
  <c r="BS499" i="48"/>
  <c r="BS500" i="48"/>
  <c r="BS501" i="48"/>
  <c r="BS502" i="48"/>
  <c r="BS503" i="48"/>
  <c r="E25" i="18"/>
  <c r="I63" i="58"/>
  <c r="J63" i="58"/>
  <c r="K63" i="58"/>
  <c r="L63" i="58"/>
  <c r="M63" i="58"/>
  <c r="N63" i="58"/>
  <c r="O63" i="58"/>
  <c r="I57" i="53"/>
  <c r="J57" i="53"/>
  <c r="K57" i="53"/>
  <c r="L57" i="53"/>
  <c r="M57" i="53"/>
  <c r="N57" i="53"/>
  <c r="O57" i="53"/>
  <c r="P2" i="18"/>
  <c r="BM8" i="57"/>
  <c r="BM7" i="57"/>
  <c r="BM6" i="57"/>
  <c r="BM5" i="57"/>
  <c r="BM4" i="57"/>
  <c r="BM3" i="57"/>
  <c r="BM2" i="57"/>
  <c r="BL8" i="57"/>
  <c r="BL7" i="57"/>
  <c r="BL6" i="57"/>
  <c r="BL5" i="57"/>
  <c r="BL4" i="57"/>
  <c r="BL3" i="57"/>
  <c r="BL2" i="57"/>
  <c r="BK8" i="57"/>
  <c r="BK7" i="57"/>
  <c r="BK6" i="57"/>
  <c r="BK5" i="57"/>
  <c r="BK4" i="57"/>
  <c r="BK3" i="57"/>
  <c r="BK2" i="57"/>
  <c r="BJ8" i="57"/>
  <c r="BJ7" i="57"/>
  <c r="BJ6" i="57"/>
  <c r="BJ5" i="57"/>
  <c r="BJ4" i="57"/>
  <c r="BJ3" i="57"/>
  <c r="BJ2" i="57"/>
  <c r="F54" i="53"/>
  <c r="F7" i="53"/>
  <c r="E54" i="53"/>
  <c r="G54" i="53"/>
  <c r="H54" i="53"/>
  <c r="I54" i="53"/>
  <c r="J54" i="53"/>
  <c r="K54" i="53"/>
  <c r="L54" i="53"/>
  <c r="M54" i="53"/>
  <c r="N54" i="53"/>
  <c r="O54" i="53"/>
  <c r="P54" i="53"/>
  <c r="Q54" i="53"/>
  <c r="R54" i="53"/>
  <c r="S54" i="53"/>
  <c r="T54" i="53"/>
  <c r="U54" i="53"/>
  <c r="V54" i="53"/>
  <c r="W54" i="53"/>
  <c r="X54" i="53"/>
  <c r="Y54" i="53"/>
  <c r="Z54" i="53"/>
  <c r="AA54" i="53"/>
  <c r="AB54" i="53"/>
  <c r="AC54" i="53"/>
  <c r="AD54" i="53"/>
  <c r="AE54" i="53"/>
  <c r="AF54" i="53"/>
  <c r="AG54" i="53"/>
  <c r="AH54" i="53"/>
  <c r="AI54" i="53"/>
  <c r="AJ54" i="53"/>
  <c r="AK54" i="53"/>
  <c r="AL54" i="53"/>
  <c r="AM54" i="53"/>
  <c r="AN54" i="53"/>
  <c r="AO54" i="53"/>
  <c r="AP54" i="53"/>
  <c r="AQ54" i="53"/>
  <c r="AR54" i="53"/>
  <c r="AS54" i="53"/>
  <c r="AT54" i="53"/>
  <c r="AU54" i="53"/>
  <c r="AV54" i="53"/>
  <c r="AW54" i="53"/>
  <c r="AX54" i="53"/>
  <c r="AY54" i="53"/>
  <c r="AZ54" i="53"/>
  <c r="BA54" i="53"/>
  <c r="BB54" i="53"/>
  <c r="BC54" i="53"/>
  <c r="BD54" i="53"/>
  <c r="BE54" i="53"/>
  <c r="BF54" i="53"/>
  <c r="BG54" i="53"/>
  <c r="BH54" i="53"/>
  <c r="BI54" i="53"/>
  <c r="BJ54" i="53"/>
  <c r="BK54" i="53"/>
  <c r="BL54" i="53"/>
  <c r="BM54" i="53"/>
  <c r="BN54" i="53"/>
  <c r="BO54" i="53"/>
  <c r="BP54" i="53"/>
  <c r="BQ54" i="53"/>
  <c r="BR54" i="53"/>
  <c r="BS54" i="53"/>
  <c r="BT54" i="53"/>
  <c r="BU54" i="53"/>
  <c r="BV54" i="53"/>
  <c r="BW54" i="53"/>
  <c r="BX54" i="53"/>
  <c r="BY54" i="53"/>
  <c r="BZ54" i="53"/>
  <c r="CA54" i="53"/>
  <c r="CB54" i="53"/>
  <c r="CC54" i="53"/>
  <c r="CD54" i="53"/>
  <c r="CE54" i="53"/>
  <c r="CF54" i="53"/>
  <c r="CG54" i="53"/>
  <c r="CH54" i="53"/>
  <c r="CI54" i="53"/>
  <c r="CJ54" i="53"/>
  <c r="CK54" i="53"/>
  <c r="CL54" i="53"/>
  <c r="CM54" i="53"/>
  <c r="CN54" i="53"/>
  <c r="CO54" i="53"/>
  <c r="CP54" i="53"/>
  <c r="CQ54" i="53"/>
  <c r="CR54" i="53"/>
  <c r="CS54" i="53"/>
  <c r="CT54" i="53"/>
  <c r="CU54" i="53"/>
  <c r="CV54" i="53"/>
  <c r="CW54" i="53"/>
  <c r="CX54" i="53"/>
  <c r="D59" i="58"/>
  <c r="E59" i="58"/>
  <c r="F59" i="58"/>
  <c r="G59" i="58"/>
  <c r="H59" i="58"/>
  <c r="I59" i="58"/>
  <c r="J59" i="58"/>
  <c r="K59" i="58"/>
  <c r="L59" i="58"/>
  <c r="M59" i="58"/>
  <c r="N59" i="58"/>
  <c r="O59" i="58"/>
  <c r="P59" i="58"/>
  <c r="Q59" i="58"/>
  <c r="R59" i="58"/>
  <c r="S59" i="58"/>
  <c r="T59" i="58"/>
  <c r="U59" i="58"/>
  <c r="V59" i="58"/>
  <c r="W59" i="58"/>
  <c r="X59" i="58"/>
  <c r="Y59" i="58"/>
  <c r="Z59" i="58"/>
  <c r="AA59" i="58"/>
  <c r="AB59" i="58"/>
  <c r="AC59" i="58"/>
  <c r="AD59" i="58"/>
  <c r="AE59" i="58"/>
  <c r="AF59" i="58"/>
  <c r="AG59" i="58"/>
  <c r="AH59" i="58"/>
  <c r="AI59" i="58"/>
  <c r="AJ59" i="58"/>
  <c r="AK59" i="58"/>
  <c r="AL59" i="58"/>
  <c r="AM59" i="58"/>
  <c r="AN59" i="58"/>
  <c r="AO59" i="58"/>
  <c r="AP59" i="58"/>
  <c r="AQ59" i="58"/>
  <c r="AR59" i="58"/>
  <c r="AS59" i="58"/>
  <c r="AT59" i="58"/>
  <c r="AU59" i="58"/>
  <c r="AV59" i="58"/>
  <c r="AW59" i="58"/>
  <c r="AX59" i="58"/>
  <c r="AY59" i="58"/>
  <c r="AZ59" i="58"/>
  <c r="BA59" i="58"/>
  <c r="BB59" i="58"/>
  <c r="BC59" i="58"/>
  <c r="BD59" i="58"/>
  <c r="BE59" i="58"/>
  <c r="BF59" i="58"/>
  <c r="BG59" i="58"/>
  <c r="BH59" i="58"/>
  <c r="BI59" i="58"/>
  <c r="BJ59" i="58"/>
  <c r="BK59" i="58"/>
  <c r="BL59" i="58"/>
  <c r="BM59" i="58"/>
  <c r="BN59" i="58"/>
  <c r="BO59" i="58"/>
  <c r="BP59" i="58"/>
  <c r="BQ59" i="58"/>
  <c r="BR59" i="58"/>
  <c r="BS59" i="58"/>
  <c r="BT59" i="58"/>
  <c r="BU59" i="58"/>
  <c r="BV59" i="58"/>
  <c r="BW59" i="58"/>
  <c r="BX59" i="58"/>
  <c r="BY59" i="58"/>
  <c r="BZ59" i="58"/>
  <c r="CA59" i="58"/>
  <c r="CB59" i="58"/>
  <c r="CC59" i="58"/>
  <c r="CD59" i="58"/>
  <c r="CE59" i="58"/>
  <c r="CF59" i="58"/>
  <c r="CG59" i="58"/>
  <c r="CH59" i="58"/>
  <c r="CI59" i="58"/>
  <c r="CJ59" i="58"/>
  <c r="CK59" i="58"/>
  <c r="CL59" i="58"/>
  <c r="CM59" i="58"/>
  <c r="CN59" i="58"/>
  <c r="CO59" i="58"/>
  <c r="CP59" i="58"/>
  <c r="CQ59" i="58"/>
  <c r="CR59" i="58"/>
  <c r="CS59" i="58"/>
  <c r="CT59" i="58"/>
  <c r="CU59" i="58"/>
  <c r="CV59" i="58"/>
  <c r="CW59" i="58"/>
  <c r="CX59" i="58"/>
  <c r="D60" i="58"/>
  <c r="E60" i="58"/>
  <c r="F60" i="58"/>
  <c r="G60" i="58"/>
  <c r="H60" i="58"/>
  <c r="I60" i="58"/>
  <c r="J60" i="58"/>
  <c r="K60" i="58"/>
  <c r="L60" i="58"/>
  <c r="M60" i="58"/>
  <c r="N60" i="58"/>
  <c r="O60" i="58"/>
  <c r="P60" i="58"/>
  <c r="Q60" i="58"/>
  <c r="R60" i="58"/>
  <c r="S60" i="58"/>
  <c r="T60" i="58"/>
  <c r="U60" i="58"/>
  <c r="V60" i="58"/>
  <c r="W60" i="58"/>
  <c r="X60" i="58"/>
  <c r="Y60" i="58"/>
  <c r="Z60" i="58"/>
  <c r="AA60" i="58"/>
  <c r="AB60" i="58"/>
  <c r="AC60" i="58"/>
  <c r="AD60" i="58"/>
  <c r="AE60" i="58"/>
  <c r="AF60" i="58"/>
  <c r="AG60" i="58"/>
  <c r="AH60" i="58"/>
  <c r="AI60" i="58"/>
  <c r="AJ60" i="58"/>
  <c r="AK60" i="58"/>
  <c r="AL60" i="58"/>
  <c r="AM60" i="58"/>
  <c r="AN60" i="58"/>
  <c r="AO60" i="58"/>
  <c r="AP60" i="58"/>
  <c r="AQ60" i="58"/>
  <c r="AR60" i="58"/>
  <c r="AS60" i="58"/>
  <c r="AT60" i="58"/>
  <c r="AU60" i="58"/>
  <c r="AV60" i="58"/>
  <c r="AW60" i="58"/>
  <c r="AX60" i="58"/>
  <c r="AY60" i="58"/>
  <c r="AZ60" i="58"/>
  <c r="BA60" i="58"/>
  <c r="BB60" i="58"/>
  <c r="BC60" i="58"/>
  <c r="BD60" i="58"/>
  <c r="BE60" i="58"/>
  <c r="BF60" i="58"/>
  <c r="BG60" i="58"/>
  <c r="BH60" i="58"/>
  <c r="BI60" i="58"/>
  <c r="BJ60" i="58"/>
  <c r="BK60" i="58"/>
  <c r="BL60" i="58"/>
  <c r="BM60" i="58"/>
  <c r="BN60" i="58"/>
  <c r="BO60" i="58"/>
  <c r="BP60" i="58"/>
  <c r="BQ60" i="58"/>
  <c r="BR60" i="58"/>
  <c r="BS60" i="58"/>
  <c r="BT60" i="58"/>
  <c r="BU60" i="58"/>
  <c r="BV60" i="58"/>
  <c r="BW60" i="58"/>
  <c r="BX60" i="58"/>
  <c r="BY60" i="58"/>
  <c r="BZ60" i="58"/>
  <c r="CA60" i="58"/>
  <c r="CB60" i="58"/>
  <c r="CC60" i="58"/>
  <c r="CD60" i="58"/>
  <c r="CE60" i="58"/>
  <c r="CF60" i="58"/>
  <c r="CG60" i="58"/>
  <c r="CH60" i="58"/>
  <c r="CI60" i="58"/>
  <c r="CJ60" i="58"/>
  <c r="CK60" i="58"/>
  <c r="CL60" i="58"/>
  <c r="CM60" i="58"/>
  <c r="CN60" i="58"/>
  <c r="CO60" i="58"/>
  <c r="CP60" i="58"/>
  <c r="CQ60" i="58"/>
  <c r="CR60" i="58"/>
  <c r="CS60" i="58"/>
  <c r="CT60" i="58"/>
  <c r="CU60" i="58"/>
  <c r="CV60" i="58"/>
  <c r="CW60" i="58"/>
  <c r="CX60" i="58"/>
  <c r="C59" i="58"/>
  <c r="C60" i="58"/>
  <c r="D7" i="58"/>
  <c r="E7" i="58"/>
  <c r="F7" i="58"/>
  <c r="G7" i="58"/>
  <c r="H7" i="58"/>
  <c r="I7" i="58"/>
  <c r="J7" i="58"/>
  <c r="K7" i="58"/>
  <c r="L7" i="58"/>
  <c r="M7" i="58"/>
  <c r="N7" i="58"/>
  <c r="O7" i="58"/>
  <c r="P7" i="58"/>
  <c r="Q7" i="58"/>
  <c r="R7" i="58"/>
  <c r="S7" i="58"/>
  <c r="T7" i="58"/>
  <c r="U7" i="58"/>
  <c r="V7" i="58"/>
  <c r="W7" i="58"/>
  <c r="X7" i="58"/>
  <c r="Y7" i="58"/>
  <c r="Z7" i="58"/>
  <c r="AA7" i="58"/>
  <c r="AB7" i="58"/>
  <c r="AC7" i="58"/>
  <c r="AD7" i="58"/>
  <c r="AE7" i="58"/>
  <c r="AF7" i="58"/>
  <c r="AG7" i="58"/>
  <c r="AH7" i="58"/>
  <c r="AI7" i="58"/>
  <c r="AJ7" i="58"/>
  <c r="AK7" i="58"/>
  <c r="AL7" i="58"/>
  <c r="AM7" i="58"/>
  <c r="AN7" i="58"/>
  <c r="AO7" i="58"/>
  <c r="AP7" i="58"/>
  <c r="AQ7" i="58"/>
  <c r="AR7" i="58"/>
  <c r="AS7" i="58"/>
  <c r="AT7" i="58"/>
  <c r="AU7" i="58"/>
  <c r="AV7" i="58"/>
  <c r="AW7" i="58"/>
  <c r="AX7" i="58"/>
  <c r="AY7" i="58"/>
  <c r="AZ7" i="58"/>
  <c r="BA7" i="58"/>
  <c r="BB7" i="58"/>
  <c r="BC7" i="58"/>
  <c r="BD7" i="58"/>
  <c r="BE7" i="58"/>
  <c r="BF7" i="58"/>
  <c r="BG7" i="58"/>
  <c r="BH7" i="58"/>
  <c r="BI7" i="58"/>
  <c r="BJ7" i="58"/>
  <c r="BK7" i="58"/>
  <c r="BL7" i="58"/>
  <c r="BM7" i="58"/>
  <c r="BN7" i="58"/>
  <c r="BO7" i="58"/>
  <c r="BP7" i="58"/>
  <c r="BQ7" i="58"/>
  <c r="BR7" i="58"/>
  <c r="BS7" i="58"/>
  <c r="BT7" i="58"/>
  <c r="BU7" i="58"/>
  <c r="BV7" i="58"/>
  <c r="BW7" i="58"/>
  <c r="BX7" i="58"/>
  <c r="BY7" i="58"/>
  <c r="BZ7" i="58"/>
  <c r="CA7" i="58"/>
  <c r="CB7" i="58"/>
  <c r="CC7" i="58"/>
  <c r="CD7" i="58"/>
  <c r="CE7" i="58"/>
  <c r="CF7" i="58"/>
  <c r="CG7" i="58"/>
  <c r="CH7" i="58"/>
  <c r="CI7" i="58"/>
  <c r="CJ7" i="58"/>
  <c r="CK7" i="58"/>
  <c r="CL7" i="58"/>
  <c r="CM7" i="58"/>
  <c r="CN7" i="58"/>
  <c r="CO7" i="58"/>
  <c r="CP7" i="58"/>
  <c r="CQ7" i="58"/>
  <c r="CR7" i="58"/>
  <c r="CS7" i="58"/>
  <c r="CT7" i="58"/>
  <c r="CU7" i="58"/>
  <c r="CV7" i="58"/>
  <c r="CW7" i="58"/>
  <c r="CX7" i="58"/>
  <c r="C7" i="58"/>
  <c r="CX58" i="58"/>
  <c r="CW58" i="58"/>
  <c r="CV58" i="58"/>
  <c r="CU58" i="58"/>
  <c r="CT58" i="58"/>
  <c r="CS58" i="58"/>
  <c r="CR58" i="58"/>
  <c r="CQ58" i="58"/>
  <c r="CP58" i="58"/>
  <c r="CO58" i="58"/>
  <c r="CN58" i="58"/>
  <c r="CM58" i="58"/>
  <c r="CL58" i="58"/>
  <c r="CK58" i="58"/>
  <c r="CJ58" i="58"/>
  <c r="CI58" i="58"/>
  <c r="CH58" i="58"/>
  <c r="CG58" i="58"/>
  <c r="CF58" i="58"/>
  <c r="CE58" i="58"/>
  <c r="CD58" i="58"/>
  <c r="CC58" i="58"/>
  <c r="CB58" i="58"/>
  <c r="CA58" i="58"/>
  <c r="BZ58" i="58"/>
  <c r="BY58" i="58"/>
  <c r="BX58" i="58"/>
  <c r="BW58" i="58"/>
  <c r="BV58" i="58"/>
  <c r="BU58" i="58"/>
  <c r="BT58" i="58"/>
  <c r="BS58" i="58"/>
  <c r="BR58" i="58"/>
  <c r="BQ58" i="58"/>
  <c r="BP58" i="58"/>
  <c r="BO58" i="58"/>
  <c r="BN58" i="58"/>
  <c r="BM58" i="58"/>
  <c r="BL58" i="58"/>
  <c r="BK58" i="58"/>
  <c r="BJ58" i="58"/>
  <c r="BI58" i="58"/>
  <c r="BH58" i="58"/>
  <c r="BG58" i="58"/>
  <c r="BF58" i="58"/>
  <c r="BE58" i="58"/>
  <c r="BD58" i="58"/>
  <c r="BC58" i="58"/>
  <c r="BB58" i="58"/>
  <c r="BA58" i="58"/>
  <c r="AZ58" i="58"/>
  <c r="AY58" i="58"/>
  <c r="AX58" i="58"/>
  <c r="AW58" i="58"/>
  <c r="AV58" i="58"/>
  <c r="AU58" i="58"/>
  <c r="AT58" i="58"/>
  <c r="AS58" i="58"/>
  <c r="AR58" i="58"/>
  <c r="AQ58" i="58"/>
  <c r="AP58" i="58"/>
  <c r="AO58" i="58"/>
  <c r="AN58" i="58"/>
  <c r="AM58" i="58"/>
  <c r="AL58" i="58"/>
  <c r="AK58" i="58"/>
  <c r="AJ58" i="58"/>
  <c r="AI58" i="58"/>
  <c r="AH58" i="58"/>
  <c r="AG58" i="58"/>
  <c r="AF58" i="58"/>
  <c r="AE58" i="58"/>
  <c r="AD58" i="58"/>
  <c r="AC58" i="58"/>
  <c r="AB58" i="58"/>
  <c r="AA58" i="58"/>
  <c r="Z58" i="58"/>
  <c r="Y58" i="58"/>
  <c r="X58" i="58"/>
  <c r="W58" i="58"/>
  <c r="V58" i="58"/>
  <c r="U58" i="58"/>
  <c r="T58" i="58"/>
  <c r="S58" i="58"/>
  <c r="R58" i="58"/>
  <c r="Q58" i="58"/>
  <c r="P58" i="58"/>
  <c r="O58" i="58"/>
  <c r="N58" i="58"/>
  <c r="M58" i="58"/>
  <c r="L58" i="58"/>
  <c r="K58" i="58"/>
  <c r="J58" i="58"/>
  <c r="I58" i="58"/>
  <c r="H58" i="58"/>
  <c r="G58" i="58"/>
  <c r="F58" i="58"/>
  <c r="E58" i="58"/>
  <c r="D58" i="58"/>
  <c r="C58" i="58"/>
  <c r="C55" i="58"/>
  <c r="BN503" i="48"/>
  <c r="BM503" i="48"/>
  <c r="BN502" i="48"/>
  <c r="BM502" i="48"/>
  <c r="BN501" i="48"/>
  <c r="BM501" i="48"/>
  <c r="BN500" i="48"/>
  <c r="BM500" i="48"/>
  <c r="BN499" i="48"/>
  <c r="BM499" i="48"/>
  <c r="BN498" i="48"/>
  <c r="BM498" i="48"/>
  <c r="BN497" i="48"/>
  <c r="BM497" i="48"/>
  <c r="BN496" i="48"/>
  <c r="BM496" i="48"/>
  <c r="BN495" i="48"/>
  <c r="BM495" i="48"/>
  <c r="BN494" i="48"/>
  <c r="BM494" i="48"/>
  <c r="BN493" i="48"/>
  <c r="BM493" i="48"/>
  <c r="BN492" i="48"/>
  <c r="BM492" i="48"/>
  <c r="BN491" i="48"/>
  <c r="BM491" i="48"/>
  <c r="BN490" i="48"/>
  <c r="BM490" i="48"/>
  <c r="BN489" i="48"/>
  <c r="BM489" i="48"/>
  <c r="BN488" i="48"/>
  <c r="BM488" i="48"/>
  <c r="BN487" i="48"/>
  <c r="BM487" i="48"/>
  <c r="BN486" i="48"/>
  <c r="BM486" i="48"/>
  <c r="BN485" i="48"/>
  <c r="BM485" i="48"/>
  <c r="BN484" i="48"/>
  <c r="BM484" i="48"/>
  <c r="BN483" i="48"/>
  <c r="BM483" i="48"/>
  <c r="BN482" i="48"/>
  <c r="BM482" i="48"/>
  <c r="BN481" i="48"/>
  <c r="BM481" i="48"/>
  <c r="BN480" i="48"/>
  <c r="BM480" i="48"/>
  <c r="BN479" i="48"/>
  <c r="BM479" i="48"/>
  <c r="BN478" i="48"/>
  <c r="BM478" i="48"/>
  <c r="BN477" i="48"/>
  <c r="BM477" i="48"/>
  <c r="BN476" i="48"/>
  <c r="BM476" i="48"/>
  <c r="BN475" i="48"/>
  <c r="BM475" i="48"/>
  <c r="BN474" i="48"/>
  <c r="BM474" i="48"/>
  <c r="BN473" i="48"/>
  <c r="BM473" i="48"/>
  <c r="BN472" i="48"/>
  <c r="BM472" i="48"/>
  <c r="BN471" i="48"/>
  <c r="BM471" i="48"/>
  <c r="BN470" i="48"/>
  <c r="BM470" i="48"/>
  <c r="BN469" i="48"/>
  <c r="BM469" i="48"/>
  <c r="BN468" i="48"/>
  <c r="BM468" i="48"/>
  <c r="BN467" i="48"/>
  <c r="BM467" i="48"/>
  <c r="BN466" i="48"/>
  <c r="BM466" i="48"/>
  <c r="BN465" i="48"/>
  <c r="BM465" i="48"/>
  <c r="BN464" i="48"/>
  <c r="BM464" i="48"/>
  <c r="BN463" i="48"/>
  <c r="BM463" i="48"/>
  <c r="BN462" i="48"/>
  <c r="BM462" i="48"/>
  <c r="BN461" i="48"/>
  <c r="BM461" i="48"/>
  <c r="BN460" i="48"/>
  <c r="BM460" i="48"/>
  <c r="BN459" i="48"/>
  <c r="BM459" i="48"/>
  <c r="BN458" i="48"/>
  <c r="BM458" i="48"/>
  <c r="BN457" i="48"/>
  <c r="BM457" i="48"/>
  <c r="BN456" i="48"/>
  <c r="BM456" i="48"/>
  <c r="BN455" i="48"/>
  <c r="BM455" i="48"/>
  <c r="BN454" i="48"/>
  <c r="BM454" i="48"/>
  <c r="BN453" i="48"/>
  <c r="BM453" i="48"/>
  <c r="BN452" i="48"/>
  <c r="BM452" i="48"/>
  <c r="BN451" i="48"/>
  <c r="BM451" i="48"/>
  <c r="BN450" i="48"/>
  <c r="BM450" i="48"/>
  <c r="BN449" i="48"/>
  <c r="BM449" i="48"/>
  <c r="BN448" i="48"/>
  <c r="BM448" i="48"/>
  <c r="BN447" i="48"/>
  <c r="BM447" i="48"/>
  <c r="BN446" i="48"/>
  <c r="BM446" i="48"/>
  <c r="BN445" i="48"/>
  <c r="BM445" i="48"/>
  <c r="BN444" i="48"/>
  <c r="BM444" i="48"/>
  <c r="BN443" i="48"/>
  <c r="BM443" i="48"/>
  <c r="BN442" i="48"/>
  <c r="BM442" i="48"/>
  <c r="BN441" i="48"/>
  <c r="BM441" i="48"/>
  <c r="BN440" i="48"/>
  <c r="BM440" i="48"/>
  <c r="BN439" i="48"/>
  <c r="BM439" i="48"/>
  <c r="BN438" i="48"/>
  <c r="BM438" i="48"/>
  <c r="BN437" i="48"/>
  <c r="BM437" i="48"/>
  <c r="BN436" i="48"/>
  <c r="BM436" i="48"/>
  <c r="BN435" i="48"/>
  <c r="BM435" i="48"/>
  <c r="BN434" i="48"/>
  <c r="BM434" i="48"/>
  <c r="BN433" i="48"/>
  <c r="BM433" i="48"/>
  <c r="BN432" i="48"/>
  <c r="BM432" i="48"/>
  <c r="BN431" i="48"/>
  <c r="BM431" i="48"/>
  <c r="BN430" i="48"/>
  <c r="BM430" i="48"/>
  <c r="BN429" i="48"/>
  <c r="BM429" i="48"/>
  <c r="BN428" i="48"/>
  <c r="BM428" i="48"/>
  <c r="BN427" i="48"/>
  <c r="BM427" i="48"/>
  <c r="BN426" i="48"/>
  <c r="BM426" i="48"/>
  <c r="BN425" i="48"/>
  <c r="BM425" i="48"/>
  <c r="BN424" i="48"/>
  <c r="BM424" i="48"/>
  <c r="BN423" i="48"/>
  <c r="BM423" i="48"/>
  <c r="BN422" i="48"/>
  <c r="BM422" i="48"/>
  <c r="BN421" i="48"/>
  <c r="BM421" i="48"/>
  <c r="BN420" i="48"/>
  <c r="BM420" i="48"/>
  <c r="BN419" i="48"/>
  <c r="BM419" i="48"/>
  <c r="BN418" i="48"/>
  <c r="BM418" i="48"/>
  <c r="BN417" i="48"/>
  <c r="BM417" i="48"/>
  <c r="BN416" i="48"/>
  <c r="BM416" i="48"/>
  <c r="BN415" i="48"/>
  <c r="BM415" i="48"/>
  <c r="BN414" i="48"/>
  <c r="BM414" i="48"/>
  <c r="BN413" i="48"/>
  <c r="BM413" i="48"/>
  <c r="BN412" i="48"/>
  <c r="BM412" i="48"/>
  <c r="BN411" i="48"/>
  <c r="BM411" i="48"/>
  <c r="BN410" i="48"/>
  <c r="BM410" i="48"/>
  <c r="BN409" i="48"/>
  <c r="BM409" i="48"/>
  <c r="BN408" i="48"/>
  <c r="BM408" i="48"/>
  <c r="BN407" i="48"/>
  <c r="BM407" i="48"/>
  <c r="BN406" i="48"/>
  <c r="BM406" i="48"/>
  <c r="BN405" i="48"/>
  <c r="BM405" i="48"/>
  <c r="BN404" i="48"/>
  <c r="BM404" i="48"/>
  <c r="BN403" i="48"/>
  <c r="BM403" i="48"/>
  <c r="BN402" i="48"/>
  <c r="BM402" i="48"/>
  <c r="BN401" i="48"/>
  <c r="BM401" i="48"/>
  <c r="BN400" i="48"/>
  <c r="BM400" i="48"/>
  <c r="BN399" i="48"/>
  <c r="BM399" i="48"/>
  <c r="BN398" i="48"/>
  <c r="BM398" i="48"/>
  <c r="BN397" i="48"/>
  <c r="BM397" i="48"/>
  <c r="BN396" i="48"/>
  <c r="BM396" i="48"/>
  <c r="BN395" i="48"/>
  <c r="BM395" i="48"/>
  <c r="BN394" i="48"/>
  <c r="BM394" i="48"/>
  <c r="BN393" i="48"/>
  <c r="BM393" i="48"/>
  <c r="BN392" i="48"/>
  <c r="BM392" i="48"/>
  <c r="BN391" i="48"/>
  <c r="BM391" i="48"/>
  <c r="BN390" i="48"/>
  <c r="BM390" i="48"/>
  <c r="BN389" i="48"/>
  <c r="BM389" i="48"/>
  <c r="BN388" i="48"/>
  <c r="BM388" i="48"/>
  <c r="BN387" i="48"/>
  <c r="BM387" i="48"/>
  <c r="BN386" i="48"/>
  <c r="BM386" i="48"/>
  <c r="BN385" i="48"/>
  <c r="BM385" i="48"/>
  <c r="BN384" i="48"/>
  <c r="BM384" i="48"/>
  <c r="BN383" i="48"/>
  <c r="BM383" i="48"/>
  <c r="BN382" i="48"/>
  <c r="BM382" i="48"/>
  <c r="BN381" i="48"/>
  <c r="BM381" i="48"/>
  <c r="BN380" i="48"/>
  <c r="BM380" i="48"/>
  <c r="BN379" i="48"/>
  <c r="BM379" i="48"/>
  <c r="BN378" i="48"/>
  <c r="BM378" i="48"/>
  <c r="BN377" i="48"/>
  <c r="BM377" i="48"/>
  <c r="BN376" i="48"/>
  <c r="BM376" i="48"/>
  <c r="BN375" i="48"/>
  <c r="BM375" i="48"/>
  <c r="BN374" i="48"/>
  <c r="BM374" i="48"/>
  <c r="BN373" i="48"/>
  <c r="BM373" i="48"/>
  <c r="BN372" i="48"/>
  <c r="BM372" i="48"/>
  <c r="BN371" i="48"/>
  <c r="BM371" i="48"/>
  <c r="BN370" i="48"/>
  <c r="BM370" i="48"/>
  <c r="BN369" i="48"/>
  <c r="BM369" i="48"/>
  <c r="BN368" i="48"/>
  <c r="BM368" i="48"/>
  <c r="BN367" i="48"/>
  <c r="BM367" i="48"/>
  <c r="BN366" i="48"/>
  <c r="BM366" i="48"/>
  <c r="BN365" i="48"/>
  <c r="BM365" i="48"/>
  <c r="BN364" i="48"/>
  <c r="BM364" i="48"/>
  <c r="BN363" i="48"/>
  <c r="BM363" i="48"/>
  <c r="BN362" i="48"/>
  <c r="BM362" i="48"/>
  <c r="BN361" i="48"/>
  <c r="BM361" i="48"/>
  <c r="BN360" i="48"/>
  <c r="BM360" i="48"/>
  <c r="BN359" i="48"/>
  <c r="BM359" i="48"/>
  <c r="BN358" i="48"/>
  <c r="BM358" i="48"/>
  <c r="BN357" i="48"/>
  <c r="BM357" i="48"/>
  <c r="BN356" i="48"/>
  <c r="BM356" i="48"/>
  <c r="BN355" i="48"/>
  <c r="BM355" i="48"/>
  <c r="BN354" i="48"/>
  <c r="BM354" i="48"/>
  <c r="BN353" i="48"/>
  <c r="BM353" i="48"/>
  <c r="BN352" i="48"/>
  <c r="BM352" i="48"/>
  <c r="BN351" i="48"/>
  <c r="BM351" i="48"/>
  <c r="BN350" i="48"/>
  <c r="BM350" i="48"/>
  <c r="BN349" i="48"/>
  <c r="BM349" i="48"/>
  <c r="BN348" i="48"/>
  <c r="BM348" i="48"/>
  <c r="BN347" i="48"/>
  <c r="BM347" i="48"/>
  <c r="BN346" i="48"/>
  <c r="BM346" i="48"/>
  <c r="BN345" i="48"/>
  <c r="BM345" i="48"/>
  <c r="BN344" i="48"/>
  <c r="BM344" i="48"/>
  <c r="BN343" i="48"/>
  <c r="BM343" i="48"/>
  <c r="BN342" i="48"/>
  <c r="BM342" i="48"/>
  <c r="BN341" i="48"/>
  <c r="BM341" i="48"/>
  <c r="BN340" i="48"/>
  <c r="BM340" i="48"/>
  <c r="BN339" i="48"/>
  <c r="BM339" i="48"/>
  <c r="BN338" i="48"/>
  <c r="BM338" i="48"/>
  <c r="BN337" i="48"/>
  <c r="BM337" i="48"/>
  <c r="BN336" i="48"/>
  <c r="BM336" i="48"/>
  <c r="BN335" i="48"/>
  <c r="BM335" i="48"/>
  <c r="BN334" i="48"/>
  <c r="BM334" i="48"/>
  <c r="BN333" i="48"/>
  <c r="BM333" i="48"/>
  <c r="BN332" i="48"/>
  <c r="BM332" i="48"/>
  <c r="BN331" i="48"/>
  <c r="BM331" i="48"/>
  <c r="BN330" i="48"/>
  <c r="BM330" i="48"/>
  <c r="BN329" i="48"/>
  <c r="BM329" i="48"/>
  <c r="BN328" i="48"/>
  <c r="BM328" i="48"/>
  <c r="BN327" i="48"/>
  <c r="BM327" i="48"/>
  <c r="BN326" i="48"/>
  <c r="BM326" i="48"/>
  <c r="BN325" i="48"/>
  <c r="BM325" i="48"/>
  <c r="BN324" i="48"/>
  <c r="BM324" i="48"/>
  <c r="BN323" i="48"/>
  <c r="BM323" i="48"/>
  <c r="BN322" i="48"/>
  <c r="BM322" i="48"/>
  <c r="BN321" i="48"/>
  <c r="BM321" i="48"/>
  <c r="BN320" i="48"/>
  <c r="BM320" i="48"/>
  <c r="BN319" i="48"/>
  <c r="BM319" i="48"/>
  <c r="BN318" i="48"/>
  <c r="BM318" i="48"/>
  <c r="BN317" i="48"/>
  <c r="BM317" i="48"/>
  <c r="BN316" i="48"/>
  <c r="BM316" i="48"/>
  <c r="BN315" i="48"/>
  <c r="BM315" i="48"/>
  <c r="BN314" i="48"/>
  <c r="BM314" i="48"/>
  <c r="BN313" i="48"/>
  <c r="BM313" i="48"/>
  <c r="BN312" i="48"/>
  <c r="BM312" i="48"/>
  <c r="BN311" i="48"/>
  <c r="BM311" i="48"/>
  <c r="BN310" i="48"/>
  <c r="BM310" i="48"/>
  <c r="BN309" i="48"/>
  <c r="BM309" i="48"/>
  <c r="BN308" i="48"/>
  <c r="BM308" i="48"/>
  <c r="BN307" i="48"/>
  <c r="BM307" i="48"/>
  <c r="BN306" i="48"/>
  <c r="BM306" i="48"/>
  <c r="BN305" i="48"/>
  <c r="BM305" i="48"/>
  <c r="BN304" i="48"/>
  <c r="BM304" i="48"/>
  <c r="BN303" i="48"/>
  <c r="BM303" i="48"/>
  <c r="BN302" i="48"/>
  <c r="BM302" i="48"/>
  <c r="BN301" i="48"/>
  <c r="BM301" i="48"/>
  <c r="BN300" i="48"/>
  <c r="BM300" i="48"/>
  <c r="BN299" i="48"/>
  <c r="BM299" i="48"/>
  <c r="BN298" i="48"/>
  <c r="BM298" i="48"/>
  <c r="BN297" i="48"/>
  <c r="BM297" i="48"/>
  <c r="BN296" i="48"/>
  <c r="BM296" i="48"/>
  <c r="BN295" i="48"/>
  <c r="BM295" i="48"/>
  <c r="BN294" i="48"/>
  <c r="BM294" i="48"/>
  <c r="BN293" i="48"/>
  <c r="BM293" i="48"/>
  <c r="BN292" i="48"/>
  <c r="BM292" i="48"/>
  <c r="BN291" i="48"/>
  <c r="BM291" i="48"/>
  <c r="BN290" i="48"/>
  <c r="BM290" i="48"/>
  <c r="BN289" i="48"/>
  <c r="BM289" i="48"/>
  <c r="BN288" i="48"/>
  <c r="BM288" i="48"/>
  <c r="BN287" i="48"/>
  <c r="BM287" i="48"/>
  <c r="BN286" i="48"/>
  <c r="BM286" i="48"/>
  <c r="BN285" i="48"/>
  <c r="BM285" i="48"/>
  <c r="BN284" i="48"/>
  <c r="BM284" i="48"/>
  <c r="BN283" i="48"/>
  <c r="BM283" i="48"/>
  <c r="BN282" i="48"/>
  <c r="BM282" i="48"/>
  <c r="BN281" i="48"/>
  <c r="BM281" i="48"/>
  <c r="BN280" i="48"/>
  <c r="BM280" i="48"/>
  <c r="BN279" i="48"/>
  <c r="BM279" i="48"/>
  <c r="BN278" i="48"/>
  <c r="BM278" i="48"/>
  <c r="BN277" i="48"/>
  <c r="BM277" i="48"/>
  <c r="BN276" i="48"/>
  <c r="BM276" i="48"/>
  <c r="BN275" i="48"/>
  <c r="BM275" i="48"/>
  <c r="BN274" i="48"/>
  <c r="BM274" i="48"/>
  <c r="BN273" i="48"/>
  <c r="BM273" i="48"/>
  <c r="BN272" i="48"/>
  <c r="BM272" i="48"/>
  <c r="BN271" i="48"/>
  <c r="BM271" i="48"/>
  <c r="BN270" i="48"/>
  <c r="BM270" i="48"/>
  <c r="BN269" i="48"/>
  <c r="BM269" i="48"/>
  <c r="BN268" i="48"/>
  <c r="BM268" i="48"/>
  <c r="BN267" i="48"/>
  <c r="BM267" i="48"/>
  <c r="BN266" i="48"/>
  <c r="BM266" i="48"/>
  <c r="BN265" i="48"/>
  <c r="BM265" i="48"/>
  <c r="BN264" i="48"/>
  <c r="BM264" i="48"/>
  <c r="BN263" i="48"/>
  <c r="BM263" i="48"/>
  <c r="BN262" i="48"/>
  <c r="BM262" i="48"/>
  <c r="BN261" i="48"/>
  <c r="BM261" i="48"/>
  <c r="BN260" i="48"/>
  <c r="BM260" i="48"/>
  <c r="BN259" i="48"/>
  <c r="BM259" i="48"/>
  <c r="BN258" i="48"/>
  <c r="BM258" i="48"/>
  <c r="BN257" i="48"/>
  <c r="BM257" i="48"/>
  <c r="BN256" i="48"/>
  <c r="BM256" i="48"/>
  <c r="BN255" i="48"/>
  <c r="BM255" i="48"/>
  <c r="BN254" i="48"/>
  <c r="BM254" i="48"/>
  <c r="BN253" i="48"/>
  <c r="BM253" i="48"/>
  <c r="BN252" i="48"/>
  <c r="BM252" i="48"/>
  <c r="BN251" i="48"/>
  <c r="BM251" i="48"/>
  <c r="BN250" i="48"/>
  <c r="BM250" i="48"/>
  <c r="BN249" i="48"/>
  <c r="BM249" i="48"/>
  <c r="BN248" i="48"/>
  <c r="BM248" i="48"/>
  <c r="BN247" i="48"/>
  <c r="BM247" i="48"/>
  <c r="BN246" i="48"/>
  <c r="BM246" i="48"/>
  <c r="BN245" i="48"/>
  <c r="BM245" i="48"/>
  <c r="BN244" i="48"/>
  <c r="BM244" i="48"/>
  <c r="BN243" i="48"/>
  <c r="BM243" i="48"/>
  <c r="BN242" i="48"/>
  <c r="BM242" i="48"/>
  <c r="BN241" i="48"/>
  <c r="BM241" i="48"/>
  <c r="BN240" i="48"/>
  <c r="BM240" i="48"/>
  <c r="BN239" i="48"/>
  <c r="BM239" i="48"/>
  <c r="BN238" i="48"/>
  <c r="BM238" i="48"/>
  <c r="BN237" i="48"/>
  <c r="BM237" i="48"/>
  <c r="BN236" i="48"/>
  <c r="BM236" i="48"/>
  <c r="BN235" i="48"/>
  <c r="BM235" i="48"/>
  <c r="BN234" i="48"/>
  <c r="BM234" i="48"/>
  <c r="BN233" i="48"/>
  <c r="BM233" i="48"/>
  <c r="BN232" i="48"/>
  <c r="BM232" i="48"/>
  <c r="BN231" i="48"/>
  <c r="BM231" i="48"/>
  <c r="BN230" i="48"/>
  <c r="BM230" i="48"/>
  <c r="BN229" i="48"/>
  <c r="BM229" i="48"/>
  <c r="BN228" i="48"/>
  <c r="BM228" i="48"/>
  <c r="BN227" i="48"/>
  <c r="BM227" i="48"/>
  <c r="BN226" i="48"/>
  <c r="BM226" i="48"/>
  <c r="BN225" i="48"/>
  <c r="BM225" i="48"/>
  <c r="BN224" i="48"/>
  <c r="BM224" i="48"/>
  <c r="BN223" i="48"/>
  <c r="BM223" i="48"/>
  <c r="BN222" i="48"/>
  <c r="BM222" i="48"/>
  <c r="BN221" i="48"/>
  <c r="BM221" i="48"/>
  <c r="BN220" i="48"/>
  <c r="BM220" i="48"/>
  <c r="BN219" i="48"/>
  <c r="BM219" i="48"/>
  <c r="BN218" i="48"/>
  <c r="BM218" i="48"/>
  <c r="BN217" i="48"/>
  <c r="BM217" i="48"/>
  <c r="BN216" i="48"/>
  <c r="BM216" i="48"/>
  <c r="BN215" i="48"/>
  <c r="BM215" i="48"/>
  <c r="BN214" i="48"/>
  <c r="BM214" i="48"/>
  <c r="BN213" i="48"/>
  <c r="BM213" i="48"/>
  <c r="BN212" i="48"/>
  <c r="BM212" i="48"/>
  <c r="BN211" i="48"/>
  <c r="BM211" i="48"/>
  <c r="BN210" i="48"/>
  <c r="BM210" i="48"/>
  <c r="BN209" i="48"/>
  <c r="BM209" i="48"/>
  <c r="BN208" i="48"/>
  <c r="BM208" i="48"/>
  <c r="BN207" i="48"/>
  <c r="BM207" i="48"/>
  <c r="BN206" i="48"/>
  <c r="BM206" i="48"/>
  <c r="BN205" i="48"/>
  <c r="BM205" i="48"/>
  <c r="BN204" i="48"/>
  <c r="BM204" i="48"/>
  <c r="BN203" i="48"/>
  <c r="BM203" i="48"/>
  <c r="BN202" i="48"/>
  <c r="BM202" i="48"/>
  <c r="BN201" i="48"/>
  <c r="BM201" i="48"/>
  <c r="BN200" i="48"/>
  <c r="BM200" i="48"/>
  <c r="BN199" i="48"/>
  <c r="BM199" i="48"/>
  <c r="BN198" i="48"/>
  <c r="BM198" i="48"/>
  <c r="BN197" i="48"/>
  <c r="BM197" i="48"/>
  <c r="BN196" i="48"/>
  <c r="BM196" i="48"/>
  <c r="BN195" i="48"/>
  <c r="BM195" i="48"/>
  <c r="BN194" i="48"/>
  <c r="BM194" i="48"/>
  <c r="BN193" i="48"/>
  <c r="BM193" i="48"/>
  <c r="BN192" i="48"/>
  <c r="BM192" i="48"/>
  <c r="BN191" i="48"/>
  <c r="BM191" i="48"/>
  <c r="BN190" i="48"/>
  <c r="BM190" i="48"/>
  <c r="BN189" i="48"/>
  <c r="BM189" i="48"/>
  <c r="BN188" i="48"/>
  <c r="BM188" i="48"/>
  <c r="BN187" i="48"/>
  <c r="BM187" i="48"/>
  <c r="BN186" i="48"/>
  <c r="BM186" i="48"/>
  <c r="BN185" i="48"/>
  <c r="BM185" i="48"/>
  <c r="BN184" i="48"/>
  <c r="BM184" i="48"/>
  <c r="BN183" i="48"/>
  <c r="BM183" i="48"/>
  <c r="BN182" i="48"/>
  <c r="BM182" i="48"/>
  <c r="BN181" i="48"/>
  <c r="BM181" i="48"/>
  <c r="BN180" i="48"/>
  <c r="BM180" i="48"/>
  <c r="BN179" i="48"/>
  <c r="BM179" i="48"/>
  <c r="BN178" i="48"/>
  <c r="BM178" i="48"/>
  <c r="BN177" i="48"/>
  <c r="BM177" i="48"/>
  <c r="BN176" i="48"/>
  <c r="BM176" i="48"/>
  <c r="BN175" i="48"/>
  <c r="BM175" i="48"/>
  <c r="BN174" i="48"/>
  <c r="BM174" i="48"/>
  <c r="BN173" i="48"/>
  <c r="BM173" i="48"/>
  <c r="BN172" i="48"/>
  <c r="BM172" i="48"/>
  <c r="BN171" i="48"/>
  <c r="BM171" i="48"/>
  <c r="BN170" i="48"/>
  <c r="BM170" i="48"/>
  <c r="BN169" i="48"/>
  <c r="BM169" i="48"/>
  <c r="BN168" i="48"/>
  <c r="BM168" i="48"/>
  <c r="BN167" i="48"/>
  <c r="BM167" i="48"/>
  <c r="BN166" i="48"/>
  <c r="BM166" i="48"/>
  <c r="BN165" i="48"/>
  <c r="BM165" i="48"/>
  <c r="BN164" i="48"/>
  <c r="BM164" i="48"/>
  <c r="BN163" i="48"/>
  <c r="BM163" i="48"/>
  <c r="BN162" i="48"/>
  <c r="BM162" i="48"/>
  <c r="BN161" i="48"/>
  <c r="BM161" i="48"/>
  <c r="BN160" i="48"/>
  <c r="BM160" i="48"/>
  <c r="BN159" i="48"/>
  <c r="BM159" i="48"/>
  <c r="BN158" i="48"/>
  <c r="BM158" i="48"/>
  <c r="BN157" i="48"/>
  <c r="BM157" i="48"/>
  <c r="BN156" i="48"/>
  <c r="BM156" i="48"/>
  <c r="BN155" i="48"/>
  <c r="BM155" i="48"/>
  <c r="BN154" i="48"/>
  <c r="BM154" i="48"/>
  <c r="BN153" i="48"/>
  <c r="BM153" i="48"/>
  <c r="BN152" i="48"/>
  <c r="BM152" i="48"/>
  <c r="BN151" i="48"/>
  <c r="BM151" i="48"/>
  <c r="BN150" i="48"/>
  <c r="BM150" i="48"/>
  <c r="BN149" i="48"/>
  <c r="BM149" i="48"/>
  <c r="BN148" i="48"/>
  <c r="BM148" i="48"/>
  <c r="BN147" i="48"/>
  <c r="BM147" i="48"/>
  <c r="BN146" i="48"/>
  <c r="BM146" i="48"/>
  <c r="BN145" i="48"/>
  <c r="BM145" i="48"/>
  <c r="BN144" i="48"/>
  <c r="BM144" i="48"/>
  <c r="BN143" i="48"/>
  <c r="BM143" i="48"/>
  <c r="BN142" i="48"/>
  <c r="BM142" i="48"/>
  <c r="BN141" i="48"/>
  <c r="BM141" i="48"/>
  <c r="BN140" i="48"/>
  <c r="BM140" i="48"/>
  <c r="BN139" i="48"/>
  <c r="BM139" i="48"/>
  <c r="BN138" i="48"/>
  <c r="BM138" i="48"/>
  <c r="BN137" i="48"/>
  <c r="BM137" i="48"/>
  <c r="BN136" i="48"/>
  <c r="BM136" i="48"/>
  <c r="BN135" i="48"/>
  <c r="BM135" i="48"/>
  <c r="BN134" i="48"/>
  <c r="BM134" i="48"/>
  <c r="BN133" i="48"/>
  <c r="BM133" i="48"/>
  <c r="BN132" i="48"/>
  <c r="BM132" i="48"/>
  <c r="BN131" i="48"/>
  <c r="BM131" i="48"/>
  <c r="BN130" i="48"/>
  <c r="BM130" i="48"/>
  <c r="BN129" i="48"/>
  <c r="BM129" i="48"/>
  <c r="BN128" i="48"/>
  <c r="BM128" i="48"/>
  <c r="BN127" i="48"/>
  <c r="BM127" i="48"/>
  <c r="BN126" i="48"/>
  <c r="BM126" i="48"/>
  <c r="BN125" i="48"/>
  <c r="BM125" i="48"/>
  <c r="BN124" i="48"/>
  <c r="BM124" i="48"/>
  <c r="BN123" i="48"/>
  <c r="BM123" i="48"/>
  <c r="BN122" i="48"/>
  <c r="BM122" i="48"/>
  <c r="BN121" i="48"/>
  <c r="BM121" i="48"/>
  <c r="BN120" i="48"/>
  <c r="BM120" i="48"/>
  <c r="BN119" i="48"/>
  <c r="BM119" i="48"/>
  <c r="BN118" i="48"/>
  <c r="BM118" i="48"/>
  <c r="BN117" i="48"/>
  <c r="BM117" i="48"/>
  <c r="BN116" i="48"/>
  <c r="BM116" i="48"/>
  <c r="BN115" i="48"/>
  <c r="BM115" i="48"/>
  <c r="BN114" i="48"/>
  <c r="BM114" i="48"/>
  <c r="BN113" i="48"/>
  <c r="BM113" i="48"/>
  <c r="BN112" i="48"/>
  <c r="BM112" i="48"/>
  <c r="BN111" i="48"/>
  <c r="BM111" i="48"/>
  <c r="BN110" i="48"/>
  <c r="BM110" i="48"/>
  <c r="BN109" i="48"/>
  <c r="BM109" i="48"/>
  <c r="BN108" i="48"/>
  <c r="BM108" i="48"/>
  <c r="BN107" i="48"/>
  <c r="BM107" i="48"/>
  <c r="BN106" i="48"/>
  <c r="BM106" i="48"/>
  <c r="BN105" i="48"/>
  <c r="BM105" i="48"/>
  <c r="BN104" i="48"/>
  <c r="BM104" i="48"/>
  <c r="BN103" i="48"/>
  <c r="BM103" i="48"/>
  <c r="BN102" i="48"/>
  <c r="BM102" i="48"/>
  <c r="BN101" i="48"/>
  <c r="BM101" i="48"/>
  <c r="BN100" i="48"/>
  <c r="BM100" i="48"/>
  <c r="BN99" i="48"/>
  <c r="BM99" i="48"/>
  <c r="BN98" i="48"/>
  <c r="BM98" i="48"/>
  <c r="BN97" i="48"/>
  <c r="BM97" i="48"/>
  <c r="BN96" i="48"/>
  <c r="BM96" i="48"/>
  <c r="BN95" i="48"/>
  <c r="BM95" i="48"/>
  <c r="BN94" i="48"/>
  <c r="BM94" i="48"/>
  <c r="BN93" i="48"/>
  <c r="BM93" i="48"/>
  <c r="BN92" i="48"/>
  <c r="BM92" i="48"/>
  <c r="BN91" i="48"/>
  <c r="BM91" i="48"/>
  <c r="BN90" i="48"/>
  <c r="BM90" i="48"/>
  <c r="BN89" i="48"/>
  <c r="BM89" i="48"/>
  <c r="BN88" i="48"/>
  <c r="BM88" i="48"/>
  <c r="BN87" i="48"/>
  <c r="BM87" i="48"/>
  <c r="BN86" i="48"/>
  <c r="BM86" i="48"/>
  <c r="BN85" i="48"/>
  <c r="BM85" i="48"/>
  <c r="BN84" i="48"/>
  <c r="BM84" i="48"/>
  <c r="BN83" i="48"/>
  <c r="BM83" i="48"/>
  <c r="BN82" i="48"/>
  <c r="BM82" i="48"/>
  <c r="BN81" i="48"/>
  <c r="BM81" i="48"/>
  <c r="BN80" i="48"/>
  <c r="BM80" i="48"/>
  <c r="BN79" i="48"/>
  <c r="BM79" i="48"/>
  <c r="BN78" i="48"/>
  <c r="BM78" i="48"/>
  <c r="BN77" i="48"/>
  <c r="BM77" i="48"/>
  <c r="BN76" i="48"/>
  <c r="BM76" i="48"/>
  <c r="BN75" i="48"/>
  <c r="BM75" i="48"/>
  <c r="BN74" i="48"/>
  <c r="BM74" i="48"/>
  <c r="BN73" i="48"/>
  <c r="BM73" i="48"/>
  <c r="BN72" i="48"/>
  <c r="BM72" i="48"/>
  <c r="BN71" i="48"/>
  <c r="BM71" i="48"/>
  <c r="BN70" i="48"/>
  <c r="BM70" i="48"/>
  <c r="BN69" i="48"/>
  <c r="BM69" i="48"/>
  <c r="BN68" i="48"/>
  <c r="BM68" i="48"/>
  <c r="BN67" i="48"/>
  <c r="BM67" i="48"/>
  <c r="BN66" i="48"/>
  <c r="BM66" i="48"/>
  <c r="BN65" i="48"/>
  <c r="BM65" i="48"/>
  <c r="BN64" i="48"/>
  <c r="BM64" i="48"/>
  <c r="BN63" i="48"/>
  <c r="BM63" i="48"/>
  <c r="BN62" i="48"/>
  <c r="BM62" i="48"/>
  <c r="BN61" i="48"/>
  <c r="BM61" i="48"/>
  <c r="BN60" i="48"/>
  <c r="BM60" i="48"/>
  <c r="BN59" i="48"/>
  <c r="BM59" i="48"/>
  <c r="BN58" i="48"/>
  <c r="BM58" i="48"/>
  <c r="BN57" i="48"/>
  <c r="BM57" i="48"/>
  <c r="BN56" i="48"/>
  <c r="BM56" i="48"/>
  <c r="BN55" i="48"/>
  <c r="BM55" i="48"/>
  <c r="BN54" i="48"/>
  <c r="BM54" i="48"/>
  <c r="BN53" i="48"/>
  <c r="BM53" i="48"/>
  <c r="BN52" i="48"/>
  <c r="BM52" i="48"/>
  <c r="BN51" i="48"/>
  <c r="BM51" i="48"/>
  <c r="BN50" i="48"/>
  <c r="BM50" i="48"/>
  <c r="BN49" i="48"/>
  <c r="BM49" i="48"/>
  <c r="BN48" i="48"/>
  <c r="BM48" i="48"/>
  <c r="BN47" i="48"/>
  <c r="BM47" i="48"/>
  <c r="BN46" i="48"/>
  <c r="BM46" i="48"/>
  <c r="BN45" i="48"/>
  <c r="BM45" i="48"/>
  <c r="BN44" i="48"/>
  <c r="BM44" i="48"/>
  <c r="BN43" i="48"/>
  <c r="BM43" i="48"/>
  <c r="BN42" i="48"/>
  <c r="BM42" i="48"/>
  <c r="BN41" i="48"/>
  <c r="BM41" i="48"/>
  <c r="BN40" i="48"/>
  <c r="BM40" i="48"/>
  <c r="BN39" i="48"/>
  <c r="BM39" i="48"/>
  <c r="BN38" i="48"/>
  <c r="BM38" i="48"/>
  <c r="BN37" i="48"/>
  <c r="BM37" i="48"/>
  <c r="BN36" i="48"/>
  <c r="BM36" i="48"/>
  <c r="BN35" i="48"/>
  <c r="BM35" i="48"/>
  <c r="BN34" i="48"/>
  <c r="BM34" i="48"/>
  <c r="BN33" i="48"/>
  <c r="BM33" i="48"/>
  <c r="BN32" i="48"/>
  <c r="BM32" i="48"/>
  <c r="BN31" i="48"/>
  <c r="BM31" i="48"/>
  <c r="BN30" i="48"/>
  <c r="BM30" i="48"/>
  <c r="BN29" i="48"/>
  <c r="BM29" i="48"/>
  <c r="BN28" i="48"/>
  <c r="BM28" i="48"/>
  <c r="BN27" i="48"/>
  <c r="BM27" i="48"/>
  <c r="BN26" i="48"/>
  <c r="BM26" i="48"/>
  <c r="BN25" i="48"/>
  <c r="BM25" i="48"/>
  <c r="BN24" i="48"/>
  <c r="BM24" i="48"/>
  <c r="BN23" i="48"/>
  <c r="BM23" i="48"/>
  <c r="BN22" i="48"/>
  <c r="BM22" i="48"/>
  <c r="BN21" i="48"/>
  <c r="BM21" i="48"/>
  <c r="BN20" i="48"/>
  <c r="BM20" i="48"/>
  <c r="BN19" i="48"/>
  <c r="BM19" i="48"/>
  <c r="BN18" i="48"/>
  <c r="BM18" i="48"/>
  <c r="BN17" i="48"/>
  <c r="BM17" i="48"/>
  <c r="BN16" i="48"/>
  <c r="BM16" i="48"/>
  <c r="BN15" i="48"/>
  <c r="BM15" i="48"/>
  <c r="BN14" i="48"/>
  <c r="BM14" i="48"/>
  <c r="BN13" i="48"/>
  <c r="BM13" i="48"/>
  <c r="BN12" i="48"/>
  <c r="BM12" i="48"/>
  <c r="BN11" i="48"/>
  <c r="BM11" i="48"/>
  <c r="BN10" i="48"/>
  <c r="BM10" i="48"/>
  <c r="BN9" i="48"/>
  <c r="BM9" i="48"/>
  <c r="BN8" i="48"/>
  <c r="BM8" i="48"/>
  <c r="BN7" i="48"/>
  <c r="BM7" i="48"/>
  <c r="BN6" i="48"/>
  <c r="BM6" i="48"/>
  <c r="BN5" i="48"/>
  <c r="BM5" i="48"/>
  <c r="BN4" i="48"/>
  <c r="BM4" i="48"/>
  <c r="A8" i="48"/>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A70" i="48"/>
  <c r="A71" i="48"/>
  <c r="A72" i="48"/>
  <c r="A73" i="48"/>
  <c r="A74" i="48"/>
  <c r="A75" i="48"/>
  <c r="A76" i="48"/>
  <c r="A77" i="48"/>
  <c r="A78" i="48"/>
  <c r="A79" i="48"/>
  <c r="A80" i="48"/>
  <c r="A81" i="48"/>
  <c r="A82" i="48"/>
  <c r="A83" i="48"/>
  <c r="A84" i="48"/>
  <c r="A85" i="48"/>
  <c r="A86" i="48"/>
  <c r="A87" i="48"/>
  <c r="A88" i="48"/>
  <c r="A89" i="48"/>
  <c r="A90" i="48"/>
  <c r="A91" i="48"/>
  <c r="A92" i="48"/>
  <c r="A93" i="48"/>
  <c r="A94" i="48"/>
  <c r="A95" i="48"/>
  <c r="A96" i="48"/>
  <c r="A97" i="48"/>
  <c r="A98" i="48"/>
  <c r="A99" i="48"/>
  <c r="A100" i="48"/>
  <c r="A101" i="48"/>
  <c r="A102" i="48"/>
  <c r="A103" i="48"/>
  <c r="A104" i="48"/>
  <c r="A105" i="48"/>
  <c r="A106" i="48"/>
  <c r="A107" i="48"/>
  <c r="A108" i="48"/>
  <c r="A109" i="48"/>
  <c r="A110" i="48"/>
  <c r="A111" i="48"/>
  <c r="A112" i="48"/>
  <c r="A113" i="48"/>
  <c r="A114" i="48"/>
  <c r="A115" i="48"/>
  <c r="A116" i="48"/>
  <c r="A117" i="48"/>
  <c r="A118" i="48"/>
  <c r="A119" i="48"/>
  <c r="A120" i="48"/>
  <c r="A121" i="48"/>
  <c r="A122" i="48"/>
  <c r="A123" i="48"/>
  <c r="A124" i="48"/>
  <c r="A125" i="48"/>
  <c r="A126" i="48"/>
  <c r="A127" i="48"/>
  <c r="A128" i="48"/>
  <c r="A129" i="48"/>
  <c r="A130" i="48"/>
  <c r="A131" i="48"/>
  <c r="A132" i="48"/>
  <c r="A133" i="48"/>
  <c r="A134" i="48"/>
  <c r="A135" i="48"/>
  <c r="A136" i="48"/>
  <c r="A137" i="48"/>
  <c r="A138" i="48"/>
  <c r="A139" i="48"/>
  <c r="A140" i="48"/>
  <c r="A141" i="48"/>
  <c r="A142" i="48"/>
  <c r="A143" i="48"/>
  <c r="A144" i="48"/>
  <c r="A145" i="48"/>
  <c r="A146" i="48"/>
  <c r="A147" i="48"/>
  <c r="A148" i="48"/>
  <c r="A149" i="48"/>
  <c r="A150" i="48"/>
  <c r="A151" i="48"/>
  <c r="A152" i="48"/>
  <c r="A153" i="48"/>
  <c r="A154" i="48"/>
  <c r="A155" i="48"/>
  <c r="A156" i="48"/>
  <c r="A157" i="48"/>
  <c r="A158" i="48"/>
  <c r="A159" i="48"/>
  <c r="A160" i="48"/>
  <c r="A161" i="48"/>
  <c r="A162" i="48"/>
  <c r="A163" i="48"/>
  <c r="A164" i="48"/>
  <c r="A165" i="48"/>
  <c r="A166" i="48"/>
  <c r="A167" i="48"/>
  <c r="A168" i="48"/>
  <c r="A169" i="48"/>
  <c r="A170" i="48"/>
  <c r="A171" i="48"/>
  <c r="A172" i="48"/>
  <c r="A173" i="48"/>
  <c r="A174" i="48"/>
  <c r="A175" i="48"/>
  <c r="A176" i="48"/>
  <c r="A177" i="48"/>
  <c r="A178" i="48"/>
  <c r="A179" i="48"/>
  <c r="A180" i="48"/>
  <c r="A181" i="48"/>
  <c r="A182" i="48"/>
  <c r="A183" i="48"/>
  <c r="A184" i="48"/>
  <c r="A185" i="48"/>
  <c r="A186" i="48"/>
  <c r="A187" i="48"/>
  <c r="A188" i="48"/>
  <c r="A189" i="48"/>
  <c r="A190" i="48"/>
  <c r="A191" i="48"/>
  <c r="A192" i="48"/>
  <c r="A193" i="48"/>
  <c r="A194" i="48"/>
  <c r="A195" i="48"/>
  <c r="A196" i="48"/>
  <c r="A197" i="48"/>
  <c r="A198" i="48"/>
  <c r="A199" i="48"/>
  <c r="A200" i="48"/>
  <c r="A201" i="48"/>
  <c r="A202" i="48"/>
  <c r="A203" i="48"/>
  <c r="A204" i="48"/>
  <c r="A205" i="48"/>
  <c r="A206" i="48"/>
  <c r="A207" i="48"/>
  <c r="A208" i="48"/>
  <c r="A209" i="48"/>
  <c r="A210" i="48"/>
  <c r="A211" i="48"/>
  <c r="A212" i="48"/>
  <c r="A213" i="48"/>
  <c r="A214" i="48"/>
  <c r="A215" i="48"/>
  <c r="A216" i="48"/>
  <c r="A217" i="48"/>
  <c r="A218" i="48"/>
  <c r="A219" i="48"/>
  <c r="A220" i="48"/>
  <c r="A221" i="48"/>
  <c r="A222" i="48"/>
  <c r="A223" i="48"/>
  <c r="A224" i="48"/>
  <c r="A225" i="48"/>
  <c r="A226" i="48"/>
  <c r="A227" i="48"/>
  <c r="A228" i="48"/>
  <c r="A229" i="48"/>
  <c r="A230" i="48"/>
  <c r="A231" i="48"/>
  <c r="A232" i="48"/>
  <c r="A233" i="48"/>
  <c r="A234" i="48"/>
  <c r="A235" i="48"/>
  <c r="A236" i="48"/>
  <c r="A237" i="48"/>
  <c r="A238" i="48"/>
  <c r="A239" i="48"/>
  <c r="A240" i="48"/>
  <c r="A241" i="48"/>
  <c r="A242" i="48"/>
  <c r="A243" i="48"/>
  <c r="A244" i="48"/>
  <c r="A245" i="48"/>
  <c r="A246" i="48"/>
  <c r="A247" i="48"/>
  <c r="A248" i="48"/>
  <c r="A249" i="48"/>
  <c r="A250" i="48"/>
  <c r="A251" i="48"/>
  <c r="A252" i="48"/>
  <c r="A253" i="48"/>
  <c r="A254" i="48"/>
  <c r="A255" i="48"/>
  <c r="A256" i="48"/>
  <c r="A257" i="48"/>
  <c r="A258" i="48"/>
  <c r="A259" i="48"/>
  <c r="A260" i="48"/>
  <c r="A261" i="48"/>
  <c r="A262" i="48"/>
  <c r="A263" i="48"/>
  <c r="A264" i="48"/>
  <c r="A265" i="48"/>
  <c r="A266" i="48"/>
  <c r="A267" i="48"/>
  <c r="A268" i="48"/>
  <c r="A269" i="48"/>
  <c r="A270" i="48"/>
  <c r="A271" i="48"/>
  <c r="A272" i="48"/>
  <c r="A273" i="48"/>
  <c r="A274" i="48"/>
  <c r="A275" i="48"/>
  <c r="A276" i="48"/>
  <c r="A277" i="48"/>
  <c r="A278" i="48"/>
  <c r="A279" i="48"/>
  <c r="A280" i="48"/>
  <c r="A281" i="48"/>
  <c r="A282" i="48"/>
  <c r="A283" i="48"/>
  <c r="A284" i="48"/>
  <c r="A285" i="48"/>
  <c r="A286" i="48"/>
  <c r="A287" i="48"/>
  <c r="A288" i="48"/>
  <c r="A289" i="48"/>
  <c r="A290" i="48"/>
  <c r="A291" i="48"/>
  <c r="A292" i="48"/>
  <c r="A293" i="48"/>
  <c r="A294" i="48"/>
  <c r="A295" i="48"/>
  <c r="A296" i="48"/>
  <c r="A297" i="48"/>
  <c r="A298" i="48"/>
  <c r="A299" i="48"/>
  <c r="A300" i="48"/>
  <c r="A301" i="48"/>
  <c r="A302" i="48"/>
  <c r="A303" i="48"/>
  <c r="A304" i="48"/>
  <c r="A305" i="48"/>
  <c r="A306" i="48"/>
  <c r="A307" i="48"/>
  <c r="A308" i="48"/>
  <c r="A309" i="48"/>
  <c r="A310" i="48"/>
  <c r="A311" i="48"/>
  <c r="A312" i="48"/>
  <c r="A313" i="48"/>
  <c r="A314" i="48"/>
  <c r="A315" i="48"/>
  <c r="A316" i="48"/>
  <c r="A317" i="48"/>
  <c r="A318" i="48"/>
  <c r="A319" i="48"/>
  <c r="A320" i="48"/>
  <c r="A321" i="48"/>
  <c r="A322" i="48"/>
  <c r="A323" i="48"/>
  <c r="A324" i="48"/>
  <c r="A325" i="48"/>
  <c r="A326" i="48"/>
  <c r="A327" i="48"/>
  <c r="A328" i="48"/>
  <c r="A329" i="48"/>
  <c r="A330" i="48"/>
  <c r="A331" i="48"/>
  <c r="A332" i="48"/>
  <c r="A333" i="48"/>
  <c r="A334" i="48"/>
  <c r="A335" i="48"/>
  <c r="A336" i="48"/>
  <c r="A337" i="48"/>
  <c r="A338" i="48"/>
  <c r="A339" i="48"/>
  <c r="A340" i="48"/>
  <c r="A341" i="48"/>
  <c r="A342" i="48"/>
  <c r="A343" i="48"/>
  <c r="A344" i="48"/>
  <c r="A345" i="48"/>
  <c r="A346" i="48"/>
  <c r="A347" i="48"/>
  <c r="A348" i="48"/>
  <c r="A349" i="48"/>
  <c r="A350" i="48"/>
  <c r="A351" i="48"/>
  <c r="A352" i="48"/>
  <c r="A353" i="48"/>
  <c r="A354" i="48"/>
  <c r="A355" i="48"/>
  <c r="A356" i="48"/>
  <c r="A357" i="48"/>
  <c r="A358" i="48"/>
  <c r="A359" i="48"/>
  <c r="A360" i="48"/>
  <c r="A361" i="48"/>
  <c r="A362" i="48"/>
  <c r="A363" i="48"/>
  <c r="A364" i="48"/>
  <c r="A365" i="48"/>
  <c r="A366" i="48"/>
  <c r="A367" i="48"/>
  <c r="A368" i="48"/>
  <c r="A369" i="48"/>
  <c r="A370" i="48"/>
  <c r="A371" i="48"/>
  <c r="A372" i="48"/>
  <c r="A373" i="48"/>
  <c r="A374" i="48"/>
  <c r="A375" i="48"/>
  <c r="A376" i="48"/>
  <c r="A377" i="48"/>
  <c r="A378" i="48"/>
  <c r="A379" i="48"/>
  <c r="A380" i="48"/>
  <c r="A381" i="48"/>
  <c r="A382" i="48"/>
  <c r="A383" i="48"/>
  <c r="A384" i="48"/>
  <c r="A385" i="48"/>
  <c r="A386" i="48"/>
  <c r="A387" i="48"/>
  <c r="A388" i="48"/>
  <c r="A389" i="48"/>
  <c r="A390" i="48"/>
  <c r="A391" i="48"/>
  <c r="A392" i="48"/>
  <c r="A393" i="48"/>
  <c r="A394" i="48"/>
  <c r="A395" i="48"/>
  <c r="A396" i="48"/>
  <c r="A397" i="48"/>
  <c r="A398" i="48"/>
  <c r="A399" i="48"/>
  <c r="A400" i="48"/>
  <c r="A401" i="48"/>
  <c r="A402" i="48"/>
  <c r="A403" i="48"/>
  <c r="A404" i="48"/>
  <c r="A405" i="48"/>
  <c r="A406" i="48"/>
  <c r="A407" i="48"/>
  <c r="A408" i="48"/>
  <c r="A409" i="48"/>
  <c r="A410" i="48"/>
  <c r="A411" i="48"/>
  <c r="A412" i="48"/>
  <c r="A413" i="48"/>
  <c r="A414" i="48"/>
  <c r="A415" i="48"/>
  <c r="A416" i="48"/>
  <c r="A417" i="48"/>
  <c r="A418" i="48"/>
  <c r="A419" i="48"/>
  <c r="A420" i="48"/>
  <c r="A421" i="48"/>
  <c r="A422" i="48"/>
  <c r="A423" i="48"/>
  <c r="A424" i="48"/>
  <c r="A425" i="48"/>
  <c r="A426" i="48"/>
  <c r="A427" i="48"/>
  <c r="A428" i="48"/>
  <c r="A429" i="48"/>
  <c r="A430" i="48"/>
  <c r="A431" i="48"/>
  <c r="A432" i="48"/>
  <c r="A433" i="48"/>
  <c r="A434" i="48"/>
  <c r="A435" i="48"/>
  <c r="A436" i="48"/>
  <c r="A437" i="48"/>
  <c r="A438" i="48"/>
  <c r="A439" i="48"/>
  <c r="A440" i="48"/>
  <c r="A441" i="48"/>
  <c r="A442" i="48"/>
  <c r="A443" i="48"/>
  <c r="A444" i="48"/>
  <c r="A445" i="48"/>
  <c r="A446" i="48"/>
  <c r="A447" i="48"/>
  <c r="A448" i="48"/>
  <c r="A449" i="48"/>
  <c r="A450" i="48"/>
  <c r="A451" i="48"/>
  <c r="A452" i="48"/>
  <c r="A453" i="48"/>
  <c r="A454" i="48"/>
  <c r="A455" i="48"/>
  <c r="A456" i="48"/>
  <c r="A457" i="48"/>
  <c r="A458" i="48"/>
  <c r="A459" i="48"/>
  <c r="A460" i="48"/>
  <c r="A461" i="48"/>
  <c r="A462" i="48"/>
  <c r="A463" i="48"/>
  <c r="A464" i="48"/>
  <c r="A465" i="48"/>
  <c r="A466" i="48"/>
  <c r="A467" i="48"/>
  <c r="A468" i="48"/>
  <c r="A469" i="48"/>
  <c r="A470" i="48"/>
  <c r="A471" i="48"/>
  <c r="A472" i="48"/>
  <c r="A473" i="48"/>
  <c r="A474" i="48"/>
  <c r="A475" i="48"/>
  <c r="A476" i="48"/>
  <c r="A477" i="48"/>
  <c r="A478" i="48"/>
  <c r="A479" i="48"/>
  <c r="A480" i="48"/>
  <c r="A481" i="48"/>
  <c r="A482" i="48"/>
  <c r="A483" i="48"/>
  <c r="A484" i="48"/>
  <c r="A485" i="48"/>
  <c r="A486" i="48"/>
  <c r="A487" i="48"/>
  <c r="A488" i="48"/>
  <c r="A489" i="48"/>
  <c r="A490" i="48"/>
  <c r="A491" i="48"/>
  <c r="A492" i="48"/>
  <c r="A493" i="48"/>
  <c r="A494" i="48"/>
  <c r="A495" i="48"/>
  <c r="A496" i="48"/>
  <c r="A497" i="48"/>
  <c r="A498" i="48"/>
  <c r="A499" i="48"/>
  <c r="A500" i="48"/>
  <c r="A501" i="48"/>
  <c r="A502" i="48"/>
  <c r="A503" i="48"/>
  <c r="A2" i="48"/>
  <c r="A56" i="58"/>
  <c r="O62" i="58"/>
  <c r="A7" i="58"/>
  <c r="A57" i="58"/>
  <c r="I62" i="58"/>
  <c r="J62" i="58"/>
  <c r="K62" i="58"/>
  <c r="L62" i="58"/>
  <c r="M62" i="58"/>
  <c r="N62" i="58"/>
  <c r="CP8" i="48"/>
  <c r="BS9" i="57" s="1"/>
  <c r="BS8" i="57"/>
  <c r="BS7" i="57"/>
  <c r="BS6" i="57"/>
  <c r="BS5" i="57"/>
  <c r="BS4" i="57"/>
  <c r="BS3" i="57"/>
  <c r="CI8" i="48"/>
  <c r="BS2" i="57"/>
  <c r="CP7" i="48"/>
  <c r="BR9" i="57" s="1"/>
  <c r="BR8" i="57"/>
  <c r="BR7" i="57"/>
  <c r="BR6" i="57"/>
  <c r="BR5" i="57"/>
  <c r="BR4" i="57"/>
  <c r="BR3" i="57"/>
  <c r="CI7" i="48"/>
  <c r="BR2" i="57"/>
  <c r="CP6" i="48"/>
  <c r="BQ9" i="57" s="1"/>
  <c r="BQ8" i="57"/>
  <c r="BQ7" i="57"/>
  <c r="BQ6" i="57"/>
  <c r="BQ5" i="57"/>
  <c r="BQ4" i="57"/>
  <c r="BQ3" i="57"/>
  <c r="CI6" i="48"/>
  <c r="BQ2" i="57"/>
  <c r="CP5" i="48"/>
  <c r="BP9" i="57" s="1"/>
  <c r="BP8" i="57"/>
  <c r="BP7" i="57"/>
  <c r="BP6" i="57"/>
  <c r="BP5" i="57"/>
  <c r="BP4" i="57"/>
  <c r="BP3" i="57"/>
  <c r="CI5" i="48"/>
  <c r="BP2" i="57"/>
  <c r="CI4" i="48"/>
  <c r="BO2" i="57"/>
  <c r="BO3" i="57"/>
  <c r="BO4" i="57"/>
  <c r="BO5" i="57"/>
  <c r="BO6" i="57"/>
  <c r="CP4" i="48"/>
  <c r="BO9" i="57" s="1"/>
  <c r="BO8" i="57"/>
  <c r="BO7" i="57"/>
  <c r="L9" i="57"/>
  <c r="L8" i="57"/>
  <c r="L7" i="57"/>
  <c r="L6" i="57"/>
  <c r="L5" i="57"/>
  <c r="L4" i="57"/>
  <c r="L3" i="57"/>
  <c r="L2" i="57"/>
  <c r="L3" i="13"/>
  <c r="L2" i="13"/>
  <c r="B5" i="13"/>
  <c r="B4" i="13"/>
  <c r="B3" i="13"/>
  <c r="B2" i="13"/>
  <c r="L5" i="13"/>
  <c r="E10" i="18"/>
  <c r="C10" i="18"/>
  <c r="C11" i="18"/>
  <c r="C7" i="18"/>
  <c r="C8" i="18"/>
  <c r="E7" i="18"/>
  <c r="E9" i="18"/>
  <c r="C9" i="18"/>
  <c r="E4" i="18"/>
  <c r="E6" i="18"/>
  <c r="E8" i="18"/>
  <c r="E5" i="18"/>
  <c r="C4" i="18"/>
  <c r="C5" i="18"/>
  <c r="E11" i="18"/>
  <c r="C6" i="18"/>
  <c r="BA52" i="53"/>
  <c r="BB52" i="53"/>
  <c r="BC52" i="53"/>
  <c r="BD52" i="53"/>
  <c r="BE52" i="53"/>
  <c r="BF52" i="53"/>
  <c r="BG52" i="53"/>
  <c r="BH52" i="53"/>
  <c r="BI52" i="53"/>
  <c r="BJ52" i="53"/>
  <c r="BK52" i="53"/>
  <c r="BL52" i="53"/>
  <c r="BM52" i="53"/>
  <c r="BN52" i="53"/>
  <c r="BO52" i="53"/>
  <c r="BP52" i="53"/>
  <c r="BQ52" i="53"/>
  <c r="BR52" i="53"/>
  <c r="BS52" i="53"/>
  <c r="BT52" i="53"/>
  <c r="BU52" i="53"/>
  <c r="BV52" i="53"/>
  <c r="BW52" i="53"/>
  <c r="BX52" i="53"/>
  <c r="BY52" i="53"/>
  <c r="BZ52" i="53"/>
  <c r="CA52" i="53"/>
  <c r="CB52" i="53"/>
  <c r="CC52" i="53"/>
  <c r="CD52" i="53"/>
  <c r="CE52" i="53"/>
  <c r="CF52" i="53"/>
  <c r="CG52" i="53"/>
  <c r="CH52" i="53"/>
  <c r="CI52" i="53"/>
  <c r="CJ52" i="53"/>
  <c r="CK52" i="53"/>
  <c r="CL52" i="53"/>
  <c r="CM52" i="53"/>
  <c r="CN52" i="53"/>
  <c r="CO52" i="53"/>
  <c r="CP52" i="53"/>
  <c r="CQ52" i="53"/>
  <c r="CR52" i="53"/>
  <c r="CS52" i="53"/>
  <c r="CT52" i="53"/>
  <c r="CU52" i="53"/>
  <c r="CV52" i="53"/>
  <c r="CW52" i="53"/>
  <c r="CX52" i="53"/>
  <c r="BA7" i="53"/>
  <c r="BB7" i="53"/>
  <c r="BC7" i="53"/>
  <c r="BD7" i="53"/>
  <c r="BE7" i="53"/>
  <c r="BF7" i="53"/>
  <c r="BG7" i="53"/>
  <c r="BH7" i="53"/>
  <c r="BI7" i="53"/>
  <c r="BJ7" i="53"/>
  <c r="BK7" i="53"/>
  <c r="BL7" i="53"/>
  <c r="BM7" i="53"/>
  <c r="BN7" i="53"/>
  <c r="BO7" i="53"/>
  <c r="BP7" i="53"/>
  <c r="BQ7" i="53"/>
  <c r="BR7" i="53"/>
  <c r="BS7" i="53"/>
  <c r="BT7" i="53"/>
  <c r="BU7" i="53"/>
  <c r="BV7" i="53"/>
  <c r="BW7" i="53"/>
  <c r="BX7" i="53"/>
  <c r="BY7" i="53"/>
  <c r="BZ7" i="53"/>
  <c r="CA7" i="53"/>
  <c r="CB7" i="53"/>
  <c r="CC7" i="53"/>
  <c r="CD7" i="53"/>
  <c r="CE7" i="53"/>
  <c r="CF7" i="53"/>
  <c r="CG7" i="53"/>
  <c r="CH7" i="53"/>
  <c r="CI7" i="53"/>
  <c r="CJ7" i="53"/>
  <c r="CK7" i="53"/>
  <c r="CL7" i="53"/>
  <c r="CM7" i="53"/>
  <c r="CN7" i="53"/>
  <c r="CO7" i="53"/>
  <c r="CP7" i="53"/>
  <c r="CQ7" i="53"/>
  <c r="CR7" i="53"/>
  <c r="CS7" i="53"/>
  <c r="CT7" i="53"/>
  <c r="CU7" i="53"/>
  <c r="CV7" i="53"/>
  <c r="CW7" i="53"/>
  <c r="CX7" i="53"/>
  <c r="BU5" i="48"/>
  <c r="BU6" i="48"/>
  <c r="BU7" i="48"/>
  <c r="BM9" i="57"/>
  <c r="BN9" i="57"/>
  <c r="BK9" i="57"/>
  <c r="BL9" i="57"/>
  <c r="BJ9" i="57"/>
  <c r="B8" i="57"/>
  <c r="AT9" i="57"/>
  <c r="AW8" i="57"/>
  <c r="AK8" i="57"/>
  <c r="AN7" i="57"/>
  <c r="AQ6" i="57"/>
  <c r="AT5" i="57"/>
  <c r="A21" i="7"/>
  <c r="B21" i="7"/>
  <c r="C21" i="7"/>
  <c r="D21" i="7"/>
  <c r="E21" i="7"/>
  <c r="F21" i="7"/>
  <c r="G21" i="7"/>
  <c r="H21" i="7"/>
  <c r="I21" i="7"/>
  <c r="AW4" i="57"/>
  <c r="AK4" i="57"/>
  <c r="AN3" i="57"/>
  <c r="AQ2" i="57"/>
  <c r="B7" i="57"/>
  <c r="AS9" i="57"/>
  <c r="AV8" i="57"/>
  <c r="AY7" i="57"/>
  <c r="AM7" i="57"/>
  <c r="AP6" i="57"/>
  <c r="AS5" i="57"/>
  <c r="A20" i="7"/>
  <c r="B20" i="7"/>
  <c r="C20" i="7"/>
  <c r="AB4" i="57" s="1"/>
  <c r="D20" i="7"/>
  <c r="AB5" i="57" s="1"/>
  <c r="E20" i="7"/>
  <c r="AB6" i="57" s="1"/>
  <c r="F20" i="7"/>
  <c r="G20" i="7"/>
  <c r="AB8" i="57" s="1"/>
  <c r="H20" i="7"/>
  <c r="AV4" i="57"/>
  <c r="AY3" i="57"/>
  <c r="AM3" i="57"/>
  <c r="AP2" i="57"/>
  <c r="AX3" i="57"/>
  <c r="AL3" i="57"/>
  <c r="AN2" i="57"/>
  <c r="AS8" i="57"/>
  <c r="AV7" i="57"/>
  <c r="AY6" i="57"/>
  <c r="AS4" i="57"/>
  <c r="AM2" i="57"/>
  <c r="B3" i="57"/>
  <c r="AU7" i="57"/>
  <c r="AO5" i="57"/>
  <c r="A22" i="7"/>
  <c r="B22" i="7"/>
  <c r="C22" i="7"/>
  <c r="D22" i="7"/>
  <c r="E22" i="7"/>
  <c r="F22" i="7"/>
  <c r="G22" i="7"/>
  <c r="H22" i="7"/>
  <c r="I22" i="7"/>
  <c r="AX2" i="57"/>
  <c r="AN9" i="57"/>
  <c r="AT7" i="57"/>
  <c r="AN5" i="57"/>
  <c r="AW2" i="57"/>
  <c r="AM8" i="57"/>
  <c r="AM4" i="57"/>
  <c r="AL8" i="57"/>
  <c r="AX4" i="57"/>
  <c r="B6" i="57"/>
  <c r="I15" i="7"/>
  <c r="AR9" i="57"/>
  <c r="AU8" i="57"/>
  <c r="AX7" i="57"/>
  <c r="AL7" i="57"/>
  <c r="AO6" i="57"/>
  <c r="AR5" i="57"/>
  <c r="A19" i="7"/>
  <c r="B19" i="7"/>
  <c r="AA3" i="57" s="1"/>
  <c r="C19" i="7"/>
  <c r="AA4" i="57" s="1"/>
  <c r="D19" i="7"/>
  <c r="E19" i="7"/>
  <c r="AA6" i="57" s="1"/>
  <c r="F19" i="7"/>
  <c r="AA7" i="57" s="1"/>
  <c r="G19" i="7"/>
  <c r="AA8" i="57" s="1"/>
  <c r="H19" i="7"/>
  <c r="AU4" i="57"/>
  <c r="AO2" i="57"/>
  <c r="AP9" i="57"/>
  <c r="AM6" i="57"/>
  <c r="AV3" i="57"/>
  <c r="AR8" i="57"/>
  <c r="AL6" i="57"/>
  <c r="AU3" i="57"/>
  <c r="B2" i="57"/>
  <c r="AW6" i="57"/>
  <c r="AT3" i="57"/>
  <c r="AY8" i="57"/>
  <c r="BR5" i="48"/>
  <c r="BR6" i="48"/>
  <c r="BR7" i="48"/>
  <c r="AY4" i="57"/>
  <c r="AU5" i="57"/>
  <c r="B5" i="57"/>
  <c r="I14" i="7"/>
  <c r="AQ9" i="57"/>
  <c r="AT8" i="57"/>
  <c r="AW7" i="57"/>
  <c r="AK7" i="57"/>
  <c r="AN6" i="57"/>
  <c r="AQ5" i="57"/>
  <c r="AT4" i="57"/>
  <c r="AW3" i="57"/>
  <c r="AK3" i="57"/>
  <c r="B4" i="57"/>
  <c r="AP5" i="57"/>
  <c r="BR4" i="48"/>
  <c r="BR8" i="48"/>
  <c r="BR9" i="48"/>
  <c r="BR10" i="48"/>
  <c r="BR11" i="48"/>
  <c r="BR12" i="48"/>
  <c r="BR13" i="48"/>
  <c r="BR14" i="48"/>
  <c r="BR15" i="48"/>
  <c r="BR16" i="48"/>
  <c r="BR17" i="48"/>
  <c r="BR18" i="48"/>
  <c r="BR19" i="48"/>
  <c r="BR20" i="48"/>
  <c r="BR21" i="48"/>
  <c r="BR22" i="48"/>
  <c r="BR23" i="48"/>
  <c r="BR24" i="48"/>
  <c r="BR25" i="48"/>
  <c r="BR26" i="48"/>
  <c r="BR27" i="48"/>
  <c r="BR28" i="48"/>
  <c r="BR29" i="48"/>
  <c r="BR30" i="48"/>
  <c r="BR31" i="48"/>
  <c r="BR32" i="48"/>
  <c r="BR33" i="48"/>
  <c r="BR34" i="48"/>
  <c r="BR35" i="48"/>
  <c r="BR36" i="48"/>
  <c r="BR37" i="48"/>
  <c r="BR38" i="48"/>
  <c r="BR39" i="48"/>
  <c r="BR40" i="48"/>
  <c r="BR41" i="48"/>
  <c r="BR42" i="48"/>
  <c r="BR43" i="48"/>
  <c r="BR44" i="48"/>
  <c r="BR45" i="48"/>
  <c r="BR46" i="48"/>
  <c r="BR47" i="48"/>
  <c r="BR48" i="48"/>
  <c r="BR49" i="48"/>
  <c r="BR50" i="48"/>
  <c r="BR51" i="48"/>
  <c r="BR52" i="48"/>
  <c r="BR53" i="48"/>
  <c r="BR54" i="48"/>
  <c r="BR55" i="48"/>
  <c r="BR56" i="48"/>
  <c r="BR57" i="48"/>
  <c r="BR58" i="48"/>
  <c r="BR59" i="48"/>
  <c r="BR60" i="48"/>
  <c r="BR61" i="48"/>
  <c r="BR62" i="48"/>
  <c r="BR63" i="48"/>
  <c r="BR64" i="48"/>
  <c r="BR65" i="48"/>
  <c r="BR66" i="48"/>
  <c r="BR67" i="48"/>
  <c r="BR68" i="48"/>
  <c r="BR69" i="48"/>
  <c r="BR70" i="48"/>
  <c r="BR71" i="48"/>
  <c r="BR72" i="48"/>
  <c r="BR73" i="48"/>
  <c r="BR74" i="48"/>
  <c r="BR75" i="48"/>
  <c r="BR76" i="48"/>
  <c r="BR77" i="48"/>
  <c r="BR78" i="48"/>
  <c r="BR79" i="48"/>
  <c r="BR80" i="48"/>
  <c r="BR81" i="48"/>
  <c r="BR82" i="48"/>
  <c r="BR83" i="48"/>
  <c r="BR84" i="48"/>
  <c r="BR85" i="48"/>
  <c r="BR86" i="48"/>
  <c r="BR87" i="48"/>
  <c r="BR88" i="48"/>
  <c r="BR89" i="48"/>
  <c r="BR90" i="48"/>
  <c r="BR91" i="48"/>
  <c r="BR92" i="48"/>
  <c r="BR93" i="48"/>
  <c r="BR94" i="48"/>
  <c r="BR95" i="48"/>
  <c r="BR96" i="48"/>
  <c r="BR97" i="48"/>
  <c r="BR98" i="48"/>
  <c r="BR99" i="48"/>
  <c r="BR100" i="48"/>
  <c r="BR101" i="48"/>
  <c r="BR102" i="48"/>
  <c r="BR103" i="48"/>
  <c r="BR104" i="48"/>
  <c r="BR105" i="48"/>
  <c r="BR106" i="48"/>
  <c r="BR107" i="48"/>
  <c r="BR108" i="48"/>
  <c r="BR109" i="48"/>
  <c r="BR110" i="48"/>
  <c r="BR111" i="48"/>
  <c r="BR112" i="48"/>
  <c r="BR113" i="48"/>
  <c r="BR114" i="48"/>
  <c r="BR115" i="48"/>
  <c r="BR116" i="48"/>
  <c r="BR117" i="48"/>
  <c r="BR118" i="48"/>
  <c r="BR119" i="48"/>
  <c r="BR120" i="48"/>
  <c r="BR121" i="48"/>
  <c r="BR122" i="48"/>
  <c r="BR123" i="48"/>
  <c r="BR124" i="48"/>
  <c r="BR125" i="48"/>
  <c r="BR126" i="48"/>
  <c r="BR127" i="48"/>
  <c r="BR128" i="48"/>
  <c r="BR129" i="48"/>
  <c r="BR130" i="48"/>
  <c r="BR131" i="48"/>
  <c r="BR132" i="48"/>
  <c r="BR133" i="48"/>
  <c r="BR134" i="48"/>
  <c r="BR135" i="48"/>
  <c r="BR136" i="48"/>
  <c r="BR137" i="48"/>
  <c r="BR138" i="48"/>
  <c r="BR139" i="48"/>
  <c r="BR140" i="48"/>
  <c r="BR141" i="48"/>
  <c r="BR142" i="48"/>
  <c r="BR143" i="48"/>
  <c r="BR144" i="48"/>
  <c r="BR145" i="48"/>
  <c r="BR146" i="48"/>
  <c r="BR147" i="48"/>
  <c r="BR148" i="48"/>
  <c r="BR149" i="48"/>
  <c r="BR150" i="48"/>
  <c r="BR151" i="48"/>
  <c r="BR152" i="48"/>
  <c r="BR153" i="48"/>
  <c r="BR154" i="48"/>
  <c r="BR155" i="48"/>
  <c r="BR156" i="48"/>
  <c r="BR157" i="48"/>
  <c r="BR158" i="48"/>
  <c r="BR159" i="48"/>
  <c r="BR160" i="48"/>
  <c r="BR161" i="48"/>
  <c r="BR162" i="48"/>
  <c r="BR163" i="48"/>
  <c r="BR164" i="48"/>
  <c r="BR165" i="48"/>
  <c r="BR166" i="48"/>
  <c r="BR167" i="48"/>
  <c r="BR168" i="48"/>
  <c r="BR169" i="48"/>
  <c r="BR170" i="48"/>
  <c r="BR171" i="48"/>
  <c r="BR172" i="48"/>
  <c r="BR173" i="48"/>
  <c r="BR174" i="48"/>
  <c r="BR175" i="48"/>
  <c r="BR176" i="48"/>
  <c r="BR177" i="48"/>
  <c r="BR178" i="48"/>
  <c r="BR179" i="48"/>
  <c r="BR180" i="48"/>
  <c r="BR181" i="48"/>
  <c r="BR182" i="48"/>
  <c r="BR183" i="48"/>
  <c r="BR184" i="48"/>
  <c r="BR185" i="48"/>
  <c r="BR186" i="48"/>
  <c r="BR187" i="48"/>
  <c r="BR188" i="48"/>
  <c r="BR189" i="48"/>
  <c r="BR190" i="48"/>
  <c r="BR191" i="48"/>
  <c r="BR192" i="48"/>
  <c r="BR193" i="48"/>
  <c r="BR194" i="48"/>
  <c r="BR195" i="48"/>
  <c r="BR196" i="48"/>
  <c r="BR197" i="48"/>
  <c r="BR198" i="48"/>
  <c r="BR199" i="48"/>
  <c r="BR200" i="48"/>
  <c r="BR201" i="48"/>
  <c r="BR202" i="48"/>
  <c r="BR203" i="48"/>
  <c r="BR204" i="48"/>
  <c r="BR205" i="48"/>
  <c r="BR206" i="48"/>
  <c r="BR207" i="48"/>
  <c r="BR208" i="48"/>
  <c r="BR209" i="48"/>
  <c r="BR210" i="48"/>
  <c r="BR211" i="48"/>
  <c r="BR212" i="48"/>
  <c r="BR213" i="48"/>
  <c r="BR214" i="48"/>
  <c r="BR215" i="48"/>
  <c r="BR216" i="48"/>
  <c r="BR217" i="48"/>
  <c r="BR218" i="48"/>
  <c r="BR219" i="48"/>
  <c r="BR220" i="48"/>
  <c r="BR221" i="48"/>
  <c r="BR222" i="48"/>
  <c r="BR223" i="48"/>
  <c r="BR224" i="48"/>
  <c r="BR225" i="48"/>
  <c r="BR226" i="48"/>
  <c r="BR227" i="48"/>
  <c r="BR228" i="48"/>
  <c r="BR229" i="48"/>
  <c r="BR230" i="48"/>
  <c r="BR231" i="48"/>
  <c r="BR232" i="48"/>
  <c r="BR233" i="48"/>
  <c r="BR234" i="48"/>
  <c r="BR235" i="48"/>
  <c r="BR236" i="48"/>
  <c r="BR237" i="48"/>
  <c r="BR238" i="48"/>
  <c r="BR239" i="48"/>
  <c r="BR240" i="48"/>
  <c r="BR241" i="48"/>
  <c r="BR242" i="48"/>
  <c r="BR243" i="48"/>
  <c r="BR244" i="48"/>
  <c r="BR245" i="48"/>
  <c r="BR246" i="48"/>
  <c r="BR247" i="48"/>
  <c r="BR248" i="48"/>
  <c r="BR249" i="48"/>
  <c r="BR250" i="48"/>
  <c r="BR251" i="48"/>
  <c r="BR252" i="48"/>
  <c r="BR253" i="48"/>
  <c r="BR254" i="48"/>
  <c r="BR255" i="48"/>
  <c r="BR256" i="48"/>
  <c r="BR257" i="48"/>
  <c r="BR258" i="48"/>
  <c r="BR259" i="48"/>
  <c r="BR260" i="48"/>
  <c r="BR261" i="48"/>
  <c r="BR262" i="48"/>
  <c r="BR263" i="48"/>
  <c r="BR264" i="48"/>
  <c r="BR265" i="48"/>
  <c r="BR266" i="48"/>
  <c r="BR267" i="48"/>
  <c r="BR268" i="48"/>
  <c r="BR269" i="48"/>
  <c r="BR270" i="48"/>
  <c r="BR271" i="48"/>
  <c r="BR272" i="48"/>
  <c r="BR273" i="48"/>
  <c r="BR274" i="48"/>
  <c r="BR275" i="48"/>
  <c r="BR276" i="48"/>
  <c r="BR277" i="48"/>
  <c r="BR278" i="48"/>
  <c r="BR279" i="48"/>
  <c r="BR280" i="48"/>
  <c r="BR281" i="48"/>
  <c r="BR282" i="48"/>
  <c r="BR283" i="48"/>
  <c r="BR284" i="48"/>
  <c r="BR285" i="48"/>
  <c r="BR286" i="48"/>
  <c r="BR287" i="48"/>
  <c r="BR288" i="48"/>
  <c r="BR289" i="48"/>
  <c r="BR290" i="48"/>
  <c r="BR291" i="48"/>
  <c r="BR292" i="48"/>
  <c r="BR293" i="48"/>
  <c r="BR294" i="48"/>
  <c r="BR295" i="48"/>
  <c r="BR296" i="48"/>
  <c r="BR297" i="48"/>
  <c r="BR298" i="48"/>
  <c r="BR299" i="48"/>
  <c r="BR300" i="48"/>
  <c r="BR301" i="48"/>
  <c r="BR302" i="48"/>
  <c r="BR303" i="48"/>
  <c r="BR304" i="48"/>
  <c r="BR305" i="48"/>
  <c r="BR306" i="48"/>
  <c r="BR307" i="48"/>
  <c r="BR308" i="48"/>
  <c r="BR309" i="48"/>
  <c r="BR310" i="48"/>
  <c r="BR311" i="48"/>
  <c r="BR312" i="48"/>
  <c r="BR313" i="48"/>
  <c r="BR314" i="48"/>
  <c r="BR315" i="48"/>
  <c r="BR316" i="48"/>
  <c r="BR317" i="48"/>
  <c r="BR318" i="48"/>
  <c r="BR319" i="48"/>
  <c r="BR320" i="48"/>
  <c r="BR321" i="48"/>
  <c r="BR322" i="48"/>
  <c r="BR323" i="48"/>
  <c r="BR324" i="48"/>
  <c r="BR325" i="48"/>
  <c r="BR326" i="48"/>
  <c r="BR327" i="48"/>
  <c r="BR328" i="48"/>
  <c r="BR329" i="48"/>
  <c r="BR330" i="48"/>
  <c r="BR331" i="48"/>
  <c r="BR332" i="48"/>
  <c r="BR333" i="48"/>
  <c r="BR334" i="48"/>
  <c r="BR335" i="48"/>
  <c r="BR336" i="48"/>
  <c r="BR337" i="48"/>
  <c r="BR338" i="48"/>
  <c r="BR339" i="48"/>
  <c r="BR340" i="48"/>
  <c r="BR341" i="48"/>
  <c r="BR342" i="48"/>
  <c r="BR343" i="48"/>
  <c r="BR344" i="48"/>
  <c r="BR345" i="48"/>
  <c r="BR346" i="48"/>
  <c r="BR347" i="48"/>
  <c r="BR348" i="48"/>
  <c r="BR349" i="48"/>
  <c r="BR350" i="48"/>
  <c r="BR351" i="48"/>
  <c r="BR352" i="48"/>
  <c r="BR353" i="48"/>
  <c r="BR354" i="48"/>
  <c r="BR355" i="48"/>
  <c r="BR356" i="48"/>
  <c r="BR357" i="48"/>
  <c r="BR358" i="48"/>
  <c r="BR359" i="48"/>
  <c r="BR360" i="48"/>
  <c r="BR361" i="48"/>
  <c r="BR362" i="48"/>
  <c r="BR363" i="48"/>
  <c r="BR364" i="48"/>
  <c r="BR365" i="48"/>
  <c r="BR366" i="48"/>
  <c r="BR367" i="48"/>
  <c r="BR368" i="48"/>
  <c r="BR369" i="48"/>
  <c r="BR370" i="48"/>
  <c r="BR371" i="48"/>
  <c r="BR372" i="48"/>
  <c r="BR373" i="48"/>
  <c r="BR374" i="48"/>
  <c r="BR375" i="48"/>
  <c r="BR376" i="48"/>
  <c r="BR377" i="48"/>
  <c r="BR378" i="48"/>
  <c r="BR379" i="48"/>
  <c r="BR380" i="48"/>
  <c r="BR381" i="48"/>
  <c r="BR382" i="48"/>
  <c r="BR383" i="48"/>
  <c r="BR384" i="48"/>
  <c r="BR385" i="48"/>
  <c r="BR386" i="48"/>
  <c r="BR387" i="48"/>
  <c r="BR388" i="48"/>
  <c r="BR389" i="48"/>
  <c r="BR390" i="48"/>
  <c r="BR391" i="48"/>
  <c r="BR392" i="48"/>
  <c r="BR393" i="48"/>
  <c r="BR394" i="48"/>
  <c r="BR395" i="48"/>
  <c r="BR396" i="48"/>
  <c r="BR397" i="48"/>
  <c r="BR398" i="48"/>
  <c r="BR399" i="48"/>
  <c r="BR400" i="48"/>
  <c r="BR401" i="48"/>
  <c r="BR402" i="48"/>
  <c r="BR403" i="48"/>
  <c r="BR404" i="48"/>
  <c r="BR405" i="48"/>
  <c r="BR406" i="48"/>
  <c r="BR407" i="48"/>
  <c r="BR408" i="48"/>
  <c r="BR409" i="48"/>
  <c r="BR410" i="48"/>
  <c r="BR411" i="48"/>
  <c r="BR412" i="48"/>
  <c r="BR413" i="48"/>
  <c r="BR414" i="48"/>
  <c r="BR415" i="48"/>
  <c r="BR416" i="48"/>
  <c r="BR417" i="48"/>
  <c r="BR418" i="48"/>
  <c r="BR419" i="48"/>
  <c r="BR420" i="48"/>
  <c r="BR421" i="48"/>
  <c r="BR422" i="48"/>
  <c r="BR423" i="48"/>
  <c r="BR424" i="48"/>
  <c r="BR425" i="48"/>
  <c r="BR426" i="48"/>
  <c r="BR427" i="48"/>
  <c r="BR428" i="48"/>
  <c r="BR429" i="48"/>
  <c r="BR430" i="48"/>
  <c r="BR431" i="48"/>
  <c r="BR432" i="48"/>
  <c r="BR433" i="48"/>
  <c r="BR434" i="48"/>
  <c r="BR435" i="48"/>
  <c r="BR436" i="48"/>
  <c r="BR437" i="48"/>
  <c r="BR438" i="48"/>
  <c r="BR439" i="48"/>
  <c r="BR440" i="48"/>
  <c r="BR441" i="48"/>
  <c r="BR442" i="48"/>
  <c r="BR443" i="48"/>
  <c r="BR444" i="48"/>
  <c r="BR445" i="48"/>
  <c r="BR446" i="48"/>
  <c r="BR447" i="48"/>
  <c r="BR448" i="48"/>
  <c r="BR449" i="48"/>
  <c r="BR450" i="48"/>
  <c r="BR451" i="48"/>
  <c r="BR452" i="48"/>
  <c r="BR453" i="48"/>
  <c r="BR454" i="48"/>
  <c r="BR455" i="48"/>
  <c r="BR456" i="48"/>
  <c r="BR457" i="48"/>
  <c r="BR458" i="48"/>
  <c r="BR459" i="48"/>
  <c r="BR460" i="48"/>
  <c r="BR461" i="48"/>
  <c r="BR462" i="48"/>
  <c r="BR463" i="48"/>
  <c r="BR464" i="48"/>
  <c r="BR465" i="48"/>
  <c r="BR466" i="48"/>
  <c r="BR467" i="48"/>
  <c r="BR468" i="48"/>
  <c r="BR469" i="48"/>
  <c r="BR470" i="48"/>
  <c r="BR471" i="48"/>
  <c r="BR472" i="48"/>
  <c r="BR473" i="48"/>
  <c r="BR474" i="48"/>
  <c r="BR475" i="48"/>
  <c r="BR476" i="48"/>
  <c r="BR477" i="48"/>
  <c r="BR478" i="48"/>
  <c r="BR479" i="48"/>
  <c r="BR480" i="48"/>
  <c r="BR481" i="48"/>
  <c r="BR482" i="48"/>
  <c r="BR483" i="48"/>
  <c r="BR484" i="48"/>
  <c r="BR485" i="48"/>
  <c r="BR486" i="48"/>
  <c r="BR487" i="48"/>
  <c r="BR488" i="48"/>
  <c r="BR489" i="48"/>
  <c r="BR490" i="48"/>
  <c r="BR491" i="48"/>
  <c r="BR492" i="48"/>
  <c r="BR493" i="48"/>
  <c r="BR494" i="48"/>
  <c r="BR495" i="48"/>
  <c r="BR496" i="48"/>
  <c r="BR497" i="48"/>
  <c r="BR498" i="48"/>
  <c r="BR499" i="48"/>
  <c r="BR500" i="48"/>
  <c r="BR501" i="48"/>
  <c r="BR502" i="48"/>
  <c r="BR503" i="48"/>
  <c r="AY2" i="57"/>
  <c r="AO9" i="57"/>
  <c r="AX6" i="57"/>
  <c r="AR4" i="57"/>
  <c r="AL2" i="57"/>
  <c r="AQ8" i="57"/>
  <c r="AK6" i="57"/>
  <c r="AQ4" i="57"/>
  <c r="AS2" i="57"/>
  <c r="AR6" i="57"/>
  <c r="AR2" i="57"/>
  <c r="AM9" i="57"/>
  <c r="AP8" i="57"/>
  <c r="AS7" i="57"/>
  <c r="AV6" i="57"/>
  <c r="AY5" i="57"/>
  <c r="AM5" i="57"/>
  <c r="AP4" i="57"/>
  <c r="AS3" i="57"/>
  <c r="AV2" i="57"/>
  <c r="AX9" i="57"/>
  <c r="AO8" i="57"/>
  <c r="AR7" i="57"/>
  <c r="AU6" i="57"/>
  <c r="AX5" i="57"/>
  <c r="AO4" i="57"/>
  <c r="AR3" i="57"/>
  <c r="AW9" i="57"/>
  <c r="I8" i="7"/>
  <c r="AK9" i="57"/>
  <c r="AQ7" i="57"/>
  <c r="AW5" i="57"/>
  <c r="AN4" i="57"/>
  <c r="AQ3" i="57"/>
  <c r="AP7" i="57"/>
  <c r="AV5" i="57"/>
  <c r="AX8" i="57"/>
  <c r="AO7" i="57"/>
  <c r="AO3" i="57"/>
  <c r="AL9" i="57"/>
  <c r="AL5" i="57"/>
  <c r="AU2" i="57"/>
  <c r="AN8" i="57"/>
  <c r="AT6" i="57"/>
  <c r="AK5" i="57"/>
  <c r="AT2" i="57"/>
  <c r="AS6" i="57"/>
  <c r="AP3" i="57"/>
  <c r="B9" i="57"/>
  <c r="AL4" i="57"/>
  <c r="P8" i="57"/>
  <c r="O4" i="57"/>
  <c r="P7" i="57"/>
  <c r="O3" i="57"/>
  <c r="P6" i="57"/>
  <c r="P5" i="57"/>
  <c r="P4" i="57"/>
  <c r="P3" i="57"/>
  <c r="H4" i="18"/>
  <c r="I4" i="18"/>
  <c r="P2" i="57"/>
  <c r="O9" i="57"/>
  <c r="O8" i="57"/>
  <c r="O7" i="57"/>
  <c r="O6" i="57"/>
  <c r="P9" i="57"/>
  <c r="O5" i="57"/>
  <c r="G4" i="18"/>
  <c r="O2" i="57"/>
  <c r="D12" i="51"/>
  <c r="D11" i="51"/>
  <c r="BG8" i="57"/>
  <c r="BA7" i="57"/>
  <c r="BG6" i="57"/>
  <c r="BA5" i="57"/>
  <c r="BG4" i="57"/>
  <c r="BA3" i="57"/>
  <c r="BV4" i="48"/>
  <c r="CC6" i="48" s="1"/>
  <c r="D11" i="13" s="1"/>
  <c r="AH5" i="57" s="1"/>
  <c r="BV5" i="48"/>
  <c r="BV6" i="48"/>
  <c r="BV7" i="48"/>
  <c r="BV8" i="48"/>
  <c r="BV9" i="48"/>
  <c r="BV10" i="48"/>
  <c r="BV11" i="48"/>
  <c r="BV12" i="48"/>
  <c r="BV13" i="48"/>
  <c r="BV14" i="48"/>
  <c r="BV15" i="48"/>
  <c r="BV16" i="48"/>
  <c r="BV17" i="48"/>
  <c r="BV18" i="48"/>
  <c r="BV19" i="48"/>
  <c r="BV20" i="48"/>
  <c r="BV21" i="48"/>
  <c r="BV22" i="48"/>
  <c r="BV23" i="48"/>
  <c r="BV24" i="48"/>
  <c r="BV25" i="48"/>
  <c r="BV26" i="48"/>
  <c r="BV27" i="48"/>
  <c r="BV28" i="48"/>
  <c r="BV29" i="48"/>
  <c r="BV30" i="48"/>
  <c r="BV31" i="48"/>
  <c r="BV32" i="48"/>
  <c r="BV33" i="48"/>
  <c r="BV34" i="48"/>
  <c r="BV35" i="48"/>
  <c r="BV36" i="48"/>
  <c r="BV37" i="48"/>
  <c r="BV38" i="48"/>
  <c r="BV39" i="48"/>
  <c r="BV40" i="48"/>
  <c r="BV41" i="48"/>
  <c r="BV42" i="48"/>
  <c r="BV43" i="48"/>
  <c r="BV44" i="48"/>
  <c r="BV45" i="48"/>
  <c r="BV46" i="48"/>
  <c r="BV47" i="48"/>
  <c r="BV48" i="48"/>
  <c r="BV49" i="48"/>
  <c r="BV50" i="48"/>
  <c r="BV51" i="48"/>
  <c r="BV52" i="48"/>
  <c r="BV53" i="48"/>
  <c r="BV54" i="48"/>
  <c r="BV55" i="48"/>
  <c r="BV56" i="48"/>
  <c r="BV57" i="48"/>
  <c r="BV58" i="48"/>
  <c r="BV59" i="48"/>
  <c r="BV60" i="48"/>
  <c r="BV61" i="48"/>
  <c r="BV62" i="48"/>
  <c r="BV63" i="48"/>
  <c r="BV64" i="48"/>
  <c r="BV65" i="48"/>
  <c r="BV66" i="48"/>
  <c r="BV67" i="48"/>
  <c r="BV68" i="48"/>
  <c r="BV69" i="48"/>
  <c r="BV70" i="48"/>
  <c r="BV71" i="48"/>
  <c r="BV72" i="48"/>
  <c r="BV73" i="48"/>
  <c r="BV74" i="48"/>
  <c r="BV75" i="48"/>
  <c r="BV76" i="48"/>
  <c r="BV77" i="48"/>
  <c r="BV78" i="48"/>
  <c r="BV79" i="48"/>
  <c r="BV80" i="48"/>
  <c r="BV81" i="48"/>
  <c r="BV82" i="48"/>
  <c r="BV83" i="48"/>
  <c r="BV84" i="48"/>
  <c r="BV85" i="48"/>
  <c r="BV86" i="48"/>
  <c r="BV87" i="48"/>
  <c r="BV88" i="48"/>
  <c r="BV89" i="48"/>
  <c r="BV90" i="48"/>
  <c r="BV91" i="48"/>
  <c r="BV92" i="48"/>
  <c r="BV93" i="48"/>
  <c r="BV94" i="48"/>
  <c r="BV95" i="48"/>
  <c r="BV96" i="48"/>
  <c r="BV97" i="48"/>
  <c r="BV98" i="48"/>
  <c r="BV99" i="48"/>
  <c r="BV100" i="48"/>
  <c r="BV101" i="48"/>
  <c r="BV102" i="48"/>
  <c r="BV103" i="48"/>
  <c r="BV104" i="48"/>
  <c r="BV105" i="48"/>
  <c r="BV106" i="48"/>
  <c r="BV107" i="48"/>
  <c r="BV108" i="48"/>
  <c r="BV109" i="48"/>
  <c r="BV110" i="48"/>
  <c r="BV111" i="48"/>
  <c r="BV112" i="48"/>
  <c r="BV113" i="48"/>
  <c r="BV114" i="48"/>
  <c r="BV115" i="48"/>
  <c r="BV116" i="48"/>
  <c r="BV117" i="48"/>
  <c r="BV118" i="48"/>
  <c r="BV119" i="48"/>
  <c r="BV120" i="48"/>
  <c r="BV121" i="48"/>
  <c r="BV122" i="48"/>
  <c r="BV123" i="48"/>
  <c r="BV124" i="48"/>
  <c r="BV125" i="48"/>
  <c r="BV126" i="48"/>
  <c r="BV127" i="48"/>
  <c r="BV128" i="48"/>
  <c r="BV129" i="48"/>
  <c r="BV130" i="48"/>
  <c r="BV131" i="48"/>
  <c r="BV132" i="48"/>
  <c r="BV133" i="48"/>
  <c r="BV134" i="48"/>
  <c r="BV135" i="48"/>
  <c r="BV136" i="48"/>
  <c r="BV137" i="48"/>
  <c r="BV138" i="48"/>
  <c r="BV139" i="48"/>
  <c r="BV140" i="48"/>
  <c r="BV141" i="48"/>
  <c r="BV142" i="48"/>
  <c r="BV143" i="48"/>
  <c r="BV144" i="48"/>
  <c r="BV145" i="48"/>
  <c r="BV146" i="48"/>
  <c r="BV147" i="48"/>
  <c r="BV148" i="48"/>
  <c r="BV149" i="48"/>
  <c r="BV150" i="48"/>
  <c r="BV151" i="48"/>
  <c r="BV152" i="48"/>
  <c r="BV153" i="48"/>
  <c r="BV154" i="48"/>
  <c r="BV155" i="48"/>
  <c r="BV156" i="48"/>
  <c r="BV157" i="48"/>
  <c r="BV158" i="48"/>
  <c r="BV159" i="48"/>
  <c r="BV160" i="48"/>
  <c r="BV161" i="48"/>
  <c r="BV162" i="48"/>
  <c r="BV163" i="48"/>
  <c r="BV164" i="48"/>
  <c r="BV165" i="48"/>
  <c r="BV166" i="48"/>
  <c r="BV167" i="48"/>
  <c r="BV168" i="48"/>
  <c r="BV169" i="48"/>
  <c r="BV170" i="48"/>
  <c r="BV171" i="48"/>
  <c r="BV172" i="48"/>
  <c r="BV173" i="48"/>
  <c r="BV174" i="48"/>
  <c r="BV175" i="48"/>
  <c r="BV176" i="48"/>
  <c r="BV177" i="48"/>
  <c r="BV178" i="48"/>
  <c r="BV179" i="48"/>
  <c r="BV180" i="48"/>
  <c r="BV181" i="48"/>
  <c r="BV182" i="48"/>
  <c r="BV183" i="48"/>
  <c r="BV184" i="48"/>
  <c r="BV185" i="48"/>
  <c r="BV186" i="48"/>
  <c r="BV187" i="48"/>
  <c r="BV188" i="48"/>
  <c r="BV189" i="48"/>
  <c r="BV190" i="48"/>
  <c r="BV191" i="48"/>
  <c r="BV192" i="48"/>
  <c r="BV193" i="48"/>
  <c r="BV194" i="48"/>
  <c r="BV195" i="48"/>
  <c r="BV196" i="48"/>
  <c r="BV197" i="48"/>
  <c r="BV198" i="48"/>
  <c r="BV199" i="48"/>
  <c r="BV200" i="48"/>
  <c r="BV201" i="48"/>
  <c r="BV202" i="48"/>
  <c r="BV203" i="48"/>
  <c r="BV204" i="48"/>
  <c r="BV205" i="48"/>
  <c r="BV206" i="48"/>
  <c r="BV207" i="48"/>
  <c r="BV208" i="48"/>
  <c r="BV209" i="48"/>
  <c r="BV210" i="48"/>
  <c r="BV211" i="48"/>
  <c r="BV212" i="48"/>
  <c r="BV213" i="48"/>
  <c r="BV214" i="48"/>
  <c r="BV215" i="48"/>
  <c r="BV216" i="48"/>
  <c r="BV217" i="48"/>
  <c r="BV218" i="48"/>
  <c r="BV219" i="48"/>
  <c r="BV220" i="48"/>
  <c r="BV221" i="48"/>
  <c r="BV222" i="48"/>
  <c r="BV223" i="48"/>
  <c r="BV224" i="48"/>
  <c r="BV225" i="48"/>
  <c r="BV226" i="48"/>
  <c r="BV227" i="48"/>
  <c r="BV228" i="48"/>
  <c r="BV229" i="48"/>
  <c r="BV230" i="48"/>
  <c r="BV231" i="48"/>
  <c r="BV232" i="48"/>
  <c r="BV233" i="48"/>
  <c r="BV234" i="48"/>
  <c r="BV235" i="48"/>
  <c r="BV236" i="48"/>
  <c r="BV237" i="48"/>
  <c r="BV238" i="48"/>
  <c r="BV239" i="48"/>
  <c r="BV240" i="48"/>
  <c r="BV241" i="48"/>
  <c r="BV242" i="48"/>
  <c r="BV243" i="48"/>
  <c r="BV244" i="48"/>
  <c r="BV245" i="48"/>
  <c r="BV246" i="48"/>
  <c r="BV247" i="48"/>
  <c r="BV248" i="48"/>
  <c r="BV249" i="48"/>
  <c r="BV250" i="48"/>
  <c r="BV251" i="48"/>
  <c r="BV252" i="48"/>
  <c r="BV253" i="48"/>
  <c r="BV254" i="48"/>
  <c r="BV255" i="48"/>
  <c r="BV256" i="48"/>
  <c r="BV257" i="48"/>
  <c r="BV258" i="48"/>
  <c r="BV259" i="48"/>
  <c r="BV260" i="48"/>
  <c r="BV261" i="48"/>
  <c r="BV262" i="48"/>
  <c r="BV263" i="48"/>
  <c r="BV264" i="48"/>
  <c r="BV265" i="48"/>
  <c r="BV266" i="48"/>
  <c r="BV267" i="48"/>
  <c r="BV268" i="48"/>
  <c r="BV269" i="48"/>
  <c r="BV270" i="48"/>
  <c r="BV271" i="48"/>
  <c r="BV272" i="48"/>
  <c r="BV273" i="48"/>
  <c r="BV274" i="48"/>
  <c r="BV275" i="48"/>
  <c r="BV276" i="48"/>
  <c r="BV277" i="48"/>
  <c r="BV278" i="48"/>
  <c r="BV279" i="48"/>
  <c r="BV280" i="48"/>
  <c r="BV281" i="48"/>
  <c r="BV282" i="48"/>
  <c r="BV283" i="48"/>
  <c r="BV284" i="48"/>
  <c r="BV285" i="48"/>
  <c r="BV286" i="48"/>
  <c r="BV287" i="48"/>
  <c r="BV288" i="48"/>
  <c r="BV289" i="48"/>
  <c r="BV290" i="48"/>
  <c r="BV291" i="48"/>
  <c r="BV292" i="48"/>
  <c r="BV293" i="48"/>
  <c r="BV294" i="48"/>
  <c r="BV295" i="48"/>
  <c r="BV296" i="48"/>
  <c r="BV297" i="48"/>
  <c r="BV298" i="48"/>
  <c r="BV299" i="48"/>
  <c r="BV300" i="48"/>
  <c r="BV301" i="48"/>
  <c r="BV302" i="48"/>
  <c r="BV303" i="48"/>
  <c r="BV304" i="48"/>
  <c r="BV305" i="48"/>
  <c r="BV306" i="48"/>
  <c r="BV307" i="48"/>
  <c r="BV308" i="48"/>
  <c r="BV309" i="48"/>
  <c r="BV310" i="48"/>
  <c r="BV311" i="48"/>
  <c r="BV312" i="48"/>
  <c r="BV313" i="48"/>
  <c r="BV314" i="48"/>
  <c r="BV315" i="48"/>
  <c r="BV316" i="48"/>
  <c r="BV317" i="48"/>
  <c r="BV318" i="48"/>
  <c r="BV319" i="48"/>
  <c r="BV320" i="48"/>
  <c r="BV321" i="48"/>
  <c r="BV322" i="48"/>
  <c r="BV323" i="48"/>
  <c r="BV324" i="48"/>
  <c r="BV325" i="48"/>
  <c r="BV326" i="48"/>
  <c r="BV327" i="48"/>
  <c r="BV328" i="48"/>
  <c r="BV329" i="48"/>
  <c r="BV330" i="48"/>
  <c r="BV331" i="48"/>
  <c r="BV332" i="48"/>
  <c r="BV333" i="48"/>
  <c r="BV334" i="48"/>
  <c r="BV335" i="48"/>
  <c r="BV336" i="48"/>
  <c r="BV337" i="48"/>
  <c r="BV338" i="48"/>
  <c r="BV339" i="48"/>
  <c r="BV340" i="48"/>
  <c r="BV341" i="48"/>
  <c r="BV342" i="48"/>
  <c r="BV343" i="48"/>
  <c r="BV344" i="48"/>
  <c r="BV345" i="48"/>
  <c r="BV346" i="48"/>
  <c r="BV347" i="48"/>
  <c r="BV348" i="48"/>
  <c r="BV349" i="48"/>
  <c r="BV350" i="48"/>
  <c r="BV351" i="48"/>
  <c r="BV352" i="48"/>
  <c r="BV353" i="48"/>
  <c r="BV354" i="48"/>
  <c r="BV355" i="48"/>
  <c r="BV356" i="48"/>
  <c r="BV357" i="48"/>
  <c r="BV358" i="48"/>
  <c r="BV359" i="48"/>
  <c r="BV360" i="48"/>
  <c r="BV361" i="48"/>
  <c r="BV362" i="48"/>
  <c r="BV363" i="48"/>
  <c r="BV364" i="48"/>
  <c r="BV365" i="48"/>
  <c r="BV366" i="48"/>
  <c r="BV367" i="48"/>
  <c r="BV368" i="48"/>
  <c r="BV369" i="48"/>
  <c r="BV370" i="48"/>
  <c r="BV371" i="48"/>
  <c r="BV372" i="48"/>
  <c r="BV373" i="48"/>
  <c r="BV374" i="48"/>
  <c r="BV375" i="48"/>
  <c r="BV376" i="48"/>
  <c r="BV377" i="48"/>
  <c r="BV378" i="48"/>
  <c r="BV379" i="48"/>
  <c r="BV380" i="48"/>
  <c r="BV381" i="48"/>
  <c r="BV382" i="48"/>
  <c r="BV383" i="48"/>
  <c r="BV384" i="48"/>
  <c r="BV385" i="48"/>
  <c r="BV386" i="48"/>
  <c r="BV387" i="48"/>
  <c r="BV388" i="48"/>
  <c r="BV389" i="48"/>
  <c r="BV390" i="48"/>
  <c r="BV391" i="48"/>
  <c r="BV392" i="48"/>
  <c r="BV393" i="48"/>
  <c r="BV394" i="48"/>
  <c r="BV395" i="48"/>
  <c r="BV396" i="48"/>
  <c r="BV397" i="48"/>
  <c r="BV398" i="48"/>
  <c r="BV399" i="48"/>
  <c r="BV400" i="48"/>
  <c r="BV401" i="48"/>
  <c r="BV402" i="48"/>
  <c r="BV403" i="48"/>
  <c r="BV404" i="48"/>
  <c r="BV405" i="48"/>
  <c r="BV406" i="48"/>
  <c r="BV407" i="48"/>
  <c r="BV408" i="48"/>
  <c r="BV409" i="48"/>
  <c r="BV410" i="48"/>
  <c r="BV411" i="48"/>
  <c r="BV412" i="48"/>
  <c r="BV413" i="48"/>
  <c r="BV414" i="48"/>
  <c r="BV415" i="48"/>
  <c r="BV416" i="48"/>
  <c r="BV417" i="48"/>
  <c r="BV418" i="48"/>
  <c r="BV419" i="48"/>
  <c r="BV420" i="48"/>
  <c r="BV421" i="48"/>
  <c r="BV422" i="48"/>
  <c r="BV423" i="48"/>
  <c r="BV424" i="48"/>
  <c r="BV425" i="48"/>
  <c r="BV426" i="48"/>
  <c r="BV427" i="48"/>
  <c r="BV428" i="48"/>
  <c r="BV429" i="48"/>
  <c r="BV430" i="48"/>
  <c r="BV431" i="48"/>
  <c r="BV432" i="48"/>
  <c r="BV433" i="48"/>
  <c r="BV434" i="48"/>
  <c r="BV435" i="48"/>
  <c r="BV436" i="48"/>
  <c r="BV437" i="48"/>
  <c r="BV438" i="48"/>
  <c r="BV439" i="48"/>
  <c r="BV440" i="48"/>
  <c r="BV441" i="48"/>
  <c r="BV442" i="48"/>
  <c r="BV443" i="48"/>
  <c r="BV444" i="48"/>
  <c r="BV445" i="48"/>
  <c r="BV446" i="48"/>
  <c r="BV447" i="48"/>
  <c r="BV448" i="48"/>
  <c r="BV449" i="48"/>
  <c r="BV450" i="48"/>
  <c r="BV451" i="48"/>
  <c r="BV452" i="48"/>
  <c r="BV453" i="48"/>
  <c r="BV454" i="48"/>
  <c r="BV455" i="48"/>
  <c r="BV456" i="48"/>
  <c r="BV457" i="48"/>
  <c r="BV458" i="48"/>
  <c r="BV459" i="48"/>
  <c r="BV460" i="48"/>
  <c r="BV461" i="48"/>
  <c r="BV462" i="48"/>
  <c r="BV463" i="48"/>
  <c r="BV464" i="48"/>
  <c r="BV465" i="48"/>
  <c r="BV466" i="48"/>
  <c r="BV467" i="48"/>
  <c r="BV468" i="48"/>
  <c r="BV469" i="48"/>
  <c r="BV470" i="48"/>
  <c r="BV471" i="48"/>
  <c r="BV472" i="48"/>
  <c r="BV473" i="48"/>
  <c r="BV474" i="48"/>
  <c r="BV475" i="48"/>
  <c r="BV476" i="48"/>
  <c r="BV477" i="48"/>
  <c r="BV478" i="48"/>
  <c r="BV479" i="48"/>
  <c r="BV480" i="48"/>
  <c r="BV481" i="48"/>
  <c r="BV482" i="48"/>
  <c r="BV483" i="48"/>
  <c r="BV484" i="48"/>
  <c r="BV485" i="48"/>
  <c r="BV486" i="48"/>
  <c r="BV487" i="48"/>
  <c r="BV488" i="48"/>
  <c r="BV489" i="48"/>
  <c r="BV490" i="48"/>
  <c r="BV491" i="48"/>
  <c r="BV492" i="48"/>
  <c r="BV493" i="48"/>
  <c r="BV494" i="48"/>
  <c r="BV495" i="48"/>
  <c r="BV496" i="48"/>
  <c r="BV497" i="48"/>
  <c r="BV498" i="48"/>
  <c r="BV499" i="48"/>
  <c r="BV500" i="48"/>
  <c r="BV501" i="48"/>
  <c r="BV502" i="48"/>
  <c r="BV503" i="48"/>
  <c r="BG2" i="57"/>
  <c r="BF4" i="57"/>
  <c r="BU4" i="48"/>
  <c r="BZ5" i="48" s="1"/>
  <c r="A10" i="13" s="1"/>
  <c r="BU8" i="48"/>
  <c r="BU9" i="48"/>
  <c r="BU10" i="48"/>
  <c r="BU11" i="48"/>
  <c r="BU12" i="48"/>
  <c r="BU13" i="48"/>
  <c r="BU14" i="48"/>
  <c r="BU15" i="48"/>
  <c r="BU16" i="48"/>
  <c r="BU17" i="48"/>
  <c r="BU18" i="48"/>
  <c r="BU19" i="48"/>
  <c r="BU20" i="48"/>
  <c r="BU21" i="48"/>
  <c r="BU22" i="48"/>
  <c r="BU23" i="48"/>
  <c r="BU24" i="48"/>
  <c r="BU25" i="48"/>
  <c r="BU26" i="48"/>
  <c r="BU27" i="48"/>
  <c r="BU28" i="48"/>
  <c r="BU29" i="48"/>
  <c r="BU30" i="48"/>
  <c r="BU31" i="48"/>
  <c r="BU32" i="48"/>
  <c r="BU33" i="48"/>
  <c r="BU34" i="48"/>
  <c r="BU35" i="48"/>
  <c r="BU36" i="48"/>
  <c r="BU37" i="48"/>
  <c r="BU38" i="48"/>
  <c r="BU39" i="48"/>
  <c r="BU40" i="48"/>
  <c r="BU41" i="48"/>
  <c r="BU42" i="48"/>
  <c r="BU43" i="48"/>
  <c r="BU44" i="48"/>
  <c r="BU45" i="48"/>
  <c r="BU46" i="48"/>
  <c r="BU47" i="48"/>
  <c r="BU48" i="48"/>
  <c r="BU49" i="48"/>
  <c r="BU50" i="48"/>
  <c r="BU51" i="48"/>
  <c r="BU52" i="48"/>
  <c r="BU53" i="48"/>
  <c r="BU54" i="48"/>
  <c r="BU55" i="48"/>
  <c r="BU56" i="48"/>
  <c r="BU57" i="48"/>
  <c r="BU58" i="48"/>
  <c r="BU59" i="48"/>
  <c r="BU60" i="48"/>
  <c r="BU61" i="48"/>
  <c r="BU62" i="48"/>
  <c r="BU63" i="48"/>
  <c r="BU64" i="48"/>
  <c r="BU65" i="48"/>
  <c r="BU66" i="48"/>
  <c r="BU67" i="48"/>
  <c r="BU68" i="48"/>
  <c r="BU69" i="48"/>
  <c r="BU70" i="48"/>
  <c r="BU71" i="48"/>
  <c r="BU72" i="48"/>
  <c r="BU73" i="48"/>
  <c r="BU74" i="48"/>
  <c r="BU75" i="48"/>
  <c r="BU76" i="48"/>
  <c r="BU77" i="48"/>
  <c r="BU78" i="48"/>
  <c r="BU79" i="48"/>
  <c r="BU80" i="48"/>
  <c r="BU81" i="48"/>
  <c r="BU82" i="48"/>
  <c r="BU83" i="48"/>
  <c r="BU84" i="48"/>
  <c r="BU85" i="48"/>
  <c r="BU86" i="48"/>
  <c r="BU87" i="48"/>
  <c r="BU88" i="48"/>
  <c r="BU89" i="48"/>
  <c r="BU90" i="48"/>
  <c r="BU91" i="48"/>
  <c r="BU92" i="48"/>
  <c r="BU93" i="48"/>
  <c r="BU94" i="48"/>
  <c r="BU95" i="48"/>
  <c r="BU96" i="48"/>
  <c r="BU97" i="48"/>
  <c r="BU98" i="48"/>
  <c r="BU99" i="48"/>
  <c r="BU100" i="48"/>
  <c r="BU101" i="48"/>
  <c r="BU102" i="48"/>
  <c r="BU103" i="48"/>
  <c r="BU104" i="48"/>
  <c r="BU105" i="48"/>
  <c r="BU106" i="48"/>
  <c r="BU107" i="48"/>
  <c r="BU108" i="48"/>
  <c r="BU109" i="48"/>
  <c r="BU110" i="48"/>
  <c r="BU111" i="48"/>
  <c r="BU112" i="48"/>
  <c r="BU113" i="48"/>
  <c r="BU114" i="48"/>
  <c r="BU115" i="48"/>
  <c r="BU116" i="48"/>
  <c r="BU117" i="48"/>
  <c r="BU118" i="48"/>
  <c r="BU119" i="48"/>
  <c r="BU120" i="48"/>
  <c r="BU121" i="48"/>
  <c r="BU122" i="48"/>
  <c r="BU123" i="48"/>
  <c r="BU124" i="48"/>
  <c r="BU125" i="48"/>
  <c r="BU126" i="48"/>
  <c r="BU127" i="48"/>
  <c r="BU128" i="48"/>
  <c r="BU129" i="48"/>
  <c r="BU130" i="48"/>
  <c r="BU131" i="48"/>
  <c r="BU132" i="48"/>
  <c r="BU133" i="48"/>
  <c r="BU134" i="48"/>
  <c r="BU135" i="48"/>
  <c r="BU136" i="48"/>
  <c r="BU137" i="48"/>
  <c r="BU138" i="48"/>
  <c r="BU139" i="48"/>
  <c r="BU140" i="48"/>
  <c r="BU141" i="48"/>
  <c r="BU142" i="48"/>
  <c r="BU143" i="48"/>
  <c r="BU144" i="48"/>
  <c r="BU145" i="48"/>
  <c r="BU146" i="48"/>
  <c r="BU147" i="48"/>
  <c r="BU148" i="48"/>
  <c r="BU149" i="48"/>
  <c r="BU150" i="48"/>
  <c r="BU151" i="48"/>
  <c r="BU152" i="48"/>
  <c r="BU153" i="48"/>
  <c r="BU154" i="48"/>
  <c r="BU155" i="48"/>
  <c r="BU156" i="48"/>
  <c r="BU157" i="48"/>
  <c r="BU158" i="48"/>
  <c r="BU159" i="48"/>
  <c r="BU160" i="48"/>
  <c r="BU161" i="48"/>
  <c r="BU162" i="48"/>
  <c r="BU163" i="48"/>
  <c r="BU164" i="48"/>
  <c r="BU165" i="48"/>
  <c r="BU166" i="48"/>
  <c r="BU167" i="48"/>
  <c r="BU168" i="48"/>
  <c r="BU169" i="48"/>
  <c r="BU170" i="48"/>
  <c r="BU171" i="48"/>
  <c r="BU172" i="48"/>
  <c r="BU173" i="48"/>
  <c r="BU174" i="48"/>
  <c r="BU175" i="48"/>
  <c r="BU176" i="48"/>
  <c r="BU177" i="48"/>
  <c r="BU178" i="48"/>
  <c r="BU179" i="48"/>
  <c r="BU180" i="48"/>
  <c r="BU181" i="48"/>
  <c r="BU182" i="48"/>
  <c r="BU183" i="48"/>
  <c r="BU184" i="48"/>
  <c r="BU185" i="48"/>
  <c r="BU186" i="48"/>
  <c r="BU187" i="48"/>
  <c r="BU188" i="48"/>
  <c r="BU189" i="48"/>
  <c r="BU190" i="48"/>
  <c r="BU191" i="48"/>
  <c r="BU192" i="48"/>
  <c r="BU193" i="48"/>
  <c r="BU194" i="48"/>
  <c r="BU195" i="48"/>
  <c r="BU196" i="48"/>
  <c r="BU197" i="48"/>
  <c r="BU198" i="48"/>
  <c r="BU199" i="48"/>
  <c r="BU200" i="48"/>
  <c r="BU201" i="48"/>
  <c r="BU202" i="48"/>
  <c r="BU203" i="48"/>
  <c r="BU204" i="48"/>
  <c r="BU205" i="48"/>
  <c r="BU206" i="48"/>
  <c r="BU207" i="48"/>
  <c r="BU208" i="48"/>
  <c r="BU209" i="48"/>
  <c r="BU210" i="48"/>
  <c r="BU211" i="48"/>
  <c r="BU212" i="48"/>
  <c r="BU213" i="48"/>
  <c r="BU214" i="48"/>
  <c r="BU215" i="48"/>
  <c r="BU216" i="48"/>
  <c r="BU217" i="48"/>
  <c r="BU218" i="48"/>
  <c r="BU219" i="48"/>
  <c r="BU220" i="48"/>
  <c r="BU221" i="48"/>
  <c r="BU222" i="48"/>
  <c r="BU223" i="48"/>
  <c r="BU224" i="48"/>
  <c r="BU225" i="48"/>
  <c r="BU226" i="48"/>
  <c r="BU227" i="48"/>
  <c r="BU228" i="48"/>
  <c r="BU229" i="48"/>
  <c r="BU230" i="48"/>
  <c r="BU231" i="48"/>
  <c r="BU232" i="48"/>
  <c r="BU233" i="48"/>
  <c r="BU234" i="48"/>
  <c r="BU235" i="48"/>
  <c r="BU236" i="48"/>
  <c r="BU237" i="48"/>
  <c r="BU238" i="48"/>
  <c r="BU239" i="48"/>
  <c r="BU240" i="48"/>
  <c r="BU241" i="48"/>
  <c r="BU242" i="48"/>
  <c r="BU243" i="48"/>
  <c r="BU244" i="48"/>
  <c r="BU245" i="48"/>
  <c r="BU246" i="48"/>
  <c r="BU247" i="48"/>
  <c r="BU248" i="48"/>
  <c r="BU249" i="48"/>
  <c r="BU250" i="48"/>
  <c r="BU251" i="48"/>
  <c r="BU252" i="48"/>
  <c r="BU253" i="48"/>
  <c r="BU254" i="48"/>
  <c r="BU255" i="48"/>
  <c r="BU256" i="48"/>
  <c r="BU257" i="48"/>
  <c r="BU258" i="48"/>
  <c r="BU259" i="48"/>
  <c r="BU260" i="48"/>
  <c r="BU261" i="48"/>
  <c r="BU262" i="48"/>
  <c r="BU263" i="48"/>
  <c r="BU264" i="48"/>
  <c r="BU265" i="48"/>
  <c r="BU266" i="48"/>
  <c r="BU267" i="48"/>
  <c r="BU268" i="48"/>
  <c r="BU269" i="48"/>
  <c r="BU270" i="48"/>
  <c r="BU271" i="48"/>
  <c r="BU272" i="48"/>
  <c r="BU273" i="48"/>
  <c r="BU274" i="48"/>
  <c r="BU275" i="48"/>
  <c r="BU276" i="48"/>
  <c r="BU277" i="48"/>
  <c r="BU278" i="48"/>
  <c r="BU279" i="48"/>
  <c r="BU280" i="48"/>
  <c r="BU281" i="48"/>
  <c r="BU282" i="48"/>
  <c r="BU283" i="48"/>
  <c r="BU284" i="48"/>
  <c r="BU285" i="48"/>
  <c r="BU286" i="48"/>
  <c r="BU287" i="48"/>
  <c r="BU288" i="48"/>
  <c r="BU289" i="48"/>
  <c r="BU290" i="48"/>
  <c r="BU291" i="48"/>
  <c r="BU292" i="48"/>
  <c r="BU293" i="48"/>
  <c r="BU294" i="48"/>
  <c r="BU295" i="48"/>
  <c r="BU296" i="48"/>
  <c r="BU297" i="48"/>
  <c r="BU298" i="48"/>
  <c r="BU299" i="48"/>
  <c r="BU300" i="48"/>
  <c r="BU301" i="48"/>
  <c r="BU302" i="48"/>
  <c r="BU303" i="48"/>
  <c r="BU304" i="48"/>
  <c r="BU305" i="48"/>
  <c r="BU306" i="48"/>
  <c r="BU307" i="48"/>
  <c r="BU308" i="48"/>
  <c r="BU309" i="48"/>
  <c r="BU310" i="48"/>
  <c r="BU311" i="48"/>
  <c r="BU312" i="48"/>
  <c r="BU313" i="48"/>
  <c r="BU314" i="48"/>
  <c r="BU315" i="48"/>
  <c r="BU316" i="48"/>
  <c r="BU317" i="48"/>
  <c r="BU318" i="48"/>
  <c r="BU319" i="48"/>
  <c r="BU320" i="48"/>
  <c r="BU321" i="48"/>
  <c r="BU322" i="48"/>
  <c r="BU323" i="48"/>
  <c r="BU324" i="48"/>
  <c r="BU325" i="48"/>
  <c r="BU326" i="48"/>
  <c r="BU327" i="48"/>
  <c r="BU328" i="48"/>
  <c r="BU329" i="48"/>
  <c r="BU330" i="48"/>
  <c r="BU331" i="48"/>
  <c r="BU332" i="48"/>
  <c r="BU333" i="48"/>
  <c r="BU334" i="48"/>
  <c r="BU335" i="48"/>
  <c r="BU336" i="48"/>
  <c r="BU337" i="48"/>
  <c r="BU338" i="48"/>
  <c r="BU339" i="48"/>
  <c r="BU340" i="48"/>
  <c r="BU341" i="48"/>
  <c r="BU342" i="48"/>
  <c r="BU343" i="48"/>
  <c r="BU344" i="48"/>
  <c r="BU345" i="48"/>
  <c r="BU346" i="48"/>
  <c r="BU347" i="48"/>
  <c r="BU348" i="48"/>
  <c r="BU349" i="48"/>
  <c r="BU350" i="48"/>
  <c r="BU351" i="48"/>
  <c r="BU352" i="48"/>
  <c r="BU353" i="48"/>
  <c r="BU354" i="48"/>
  <c r="BU355" i="48"/>
  <c r="BU356" i="48"/>
  <c r="BU357" i="48"/>
  <c r="BU358" i="48"/>
  <c r="BU359" i="48"/>
  <c r="BU360" i="48"/>
  <c r="BU361" i="48"/>
  <c r="BU362" i="48"/>
  <c r="BU363" i="48"/>
  <c r="BU364" i="48"/>
  <c r="BU365" i="48"/>
  <c r="BU366" i="48"/>
  <c r="BU367" i="48"/>
  <c r="BU368" i="48"/>
  <c r="BU369" i="48"/>
  <c r="BU370" i="48"/>
  <c r="BU371" i="48"/>
  <c r="BU372" i="48"/>
  <c r="BU373" i="48"/>
  <c r="BU374" i="48"/>
  <c r="BU375" i="48"/>
  <c r="BU376" i="48"/>
  <c r="BU377" i="48"/>
  <c r="BU378" i="48"/>
  <c r="BU379" i="48"/>
  <c r="BU380" i="48"/>
  <c r="BU381" i="48"/>
  <c r="BU382" i="48"/>
  <c r="BU383" i="48"/>
  <c r="BU384" i="48"/>
  <c r="BU385" i="48"/>
  <c r="BU386" i="48"/>
  <c r="BU387" i="48"/>
  <c r="BU388" i="48"/>
  <c r="BU389" i="48"/>
  <c r="BU390" i="48"/>
  <c r="BU391" i="48"/>
  <c r="BU392" i="48"/>
  <c r="BU393" i="48"/>
  <c r="BU394" i="48"/>
  <c r="BU395" i="48"/>
  <c r="BU396" i="48"/>
  <c r="BU397" i="48"/>
  <c r="BU398" i="48"/>
  <c r="BU399" i="48"/>
  <c r="BU400" i="48"/>
  <c r="BU401" i="48"/>
  <c r="BU402" i="48"/>
  <c r="BU403" i="48"/>
  <c r="BU404" i="48"/>
  <c r="BU405" i="48"/>
  <c r="BU406" i="48"/>
  <c r="BU407" i="48"/>
  <c r="BU408" i="48"/>
  <c r="BU409" i="48"/>
  <c r="BU410" i="48"/>
  <c r="BU411" i="48"/>
  <c r="BU412" i="48"/>
  <c r="BU413" i="48"/>
  <c r="BU414" i="48"/>
  <c r="BU415" i="48"/>
  <c r="BU416" i="48"/>
  <c r="BU417" i="48"/>
  <c r="BU418" i="48"/>
  <c r="BU419" i="48"/>
  <c r="BU420" i="48"/>
  <c r="BU421" i="48"/>
  <c r="BU422" i="48"/>
  <c r="BU423" i="48"/>
  <c r="BU424" i="48"/>
  <c r="BU425" i="48"/>
  <c r="BU426" i="48"/>
  <c r="BU427" i="48"/>
  <c r="BU428" i="48"/>
  <c r="BU429" i="48"/>
  <c r="BU430" i="48"/>
  <c r="BU431" i="48"/>
  <c r="BU432" i="48"/>
  <c r="BU433" i="48"/>
  <c r="BU434" i="48"/>
  <c r="BU435" i="48"/>
  <c r="BU436" i="48"/>
  <c r="BU437" i="48"/>
  <c r="BU438" i="48"/>
  <c r="BU439" i="48"/>
  <c r="BU440" i="48"/>
  <c r="BU441" i="48"/>
  <c r="BU442" i="48"/>
  <c r="BU443" i="48"/>
  <c r="BU444" i="48"/>
  <c r="BU445" i="48"/>
  <c r="BU446" i="48"/>
  <c r="BU447" i="48"/>
  <c r="BU448" i="48"/>
  <c r="BU449" i="48"/>
  <c r="BU450" i="48"/>
  <c r="BU451" i="48"/>
  <c r="BU452" i="48"/>
  <c r="BU453" i="48"/>
  <c r="BU454" i="48"/>
  <c r="BU455" i="48"/>
  <c r="BU456" i="48"/>
  <c r="BU457" i="48"/>
  <c r="BU458" i="48"/>
  <c r="BU459" i="48"/>
  <c r="BU460" i="48"/>
  <c r="BU461" i="48"/>
  <c r="BU462" i="48"/>
  <c r="BU463" i="48"/>
  <c r="BU464" i="48"/>
  <c r="BU465" i="48"/>
  <c r="BU466" i="48"/>
  <c r="BU467" i="48"/>
  <c r="BU468" i="48"/>
  <c r="BU469" i="48"/>
  <c r="BU470" i="48"/>
  <c r="BU471" i="48"/>
  <c r="BU472" i="48"/>
  <c r="BU473" i="48"/>
  <c r="BU474" i="48"/>
  <c r="BU475" i="48"/>
  <c r="BU476" i="48"/>
  <c r="BU477" i="48"/>
  <c r="BU478" i="48"/>
  <c r="BU479" i="48"/>
  <c r="BU480" i="48"/>
  <c r="BU481" i="48"/>
  <c r="BU482" i="48"/>
  <c r="BU483" i="48"/>
  <c r="BU484" i="48"/>
  <c r="BU485" i="48"/>
  <c r="BU486" i="48"/>
  <c r="BU487" i="48"/>
  <c r="BU488" i="48"/>
  <c r="BU489" i="48"/>
  <c r="BU490" i="48"/>
  <c r="BU491" i="48"/>
  <c r="BU492" i="48"/>
  <c r="BU493" i="48"/>
  <c r="BU494" i="48"/>
  <c r="BU495" i="48"/>
  <c r="BU496" i="48"/>
  <c r="BU497" i="48"/>
  <c r="BU498" i="48"/>
  <c r="BU499" i="48"/>
  <c r="BU500" i="48"/>
  <c r="BU501" i="48"/>
  <c r="BU502" i="48"/>
  <c r="BU503" i="48"/>
  <c r="BF2" i="57"/>
  <c r="BY4" i="48"/>
  <c r="BY5" i="48"/>
  <c r="CG4" i="48" s="1"/>
  <c r="H9" i="13" s="1"/>
  <c r="AF9" i="57" s="1"/>
  <c r="BY6" i="48"/>
  <c r="BY7" i="48"/>
  <c r="BY8" i="48"/>
  <c r="BY9" i="48"/>
  <c r="BY10" i="48"/>
  <c r="BY11" i="48"/>
  <c r="BY12" i="48"/>
  <c r="BY13" i="48"/>
  <c r="BY14" i="48"/>
  <c r="BY15" i="48"/>
  <c r="BY16" i="48"/>
  <c r="BY17" i="48"/>
  <c r="BY18" i="48"/>
  <c r="BY19" i="48"/>
  <c r="BY20" i="48"/>
  <c r="BY21" i="48"/>
  <c r="BY22" i="48"/>
  <c r="BY23" i="48"/>
  <c r="BY24" i="48"/>
  <c r="BY25" i="48"/>
  <c r="BY26" i="48"/>
  <c r="BY27" i="48"/>
  <c r="BY28" i="48"/>
  <c r="BY29" i="48"/>
  <c r="BY30" i="48"/>
  <c r="BY31" i="48"/>
  <c r="BY32" i="48"/>
  <c r="BY33" i="48"/>
  <c r="BY34" i="48"/>
  <c r="BY35" i="48"/>
  <c r="BY36" i="48"/>
  <c r="BY37" i="48"/>
  <c r="BY38" i="48"/>
  <c r="BY39" i="48"/>
  <c r="BY40" i="48"/>
  <c r="BY41" i="48"/>
  <c r="BY42" i="48"/>
  <c r="BY43" i="48"/>
  <c r="BY44" i="48"/>
  <c r="BY45" i="48"/>
  <c r="BY46" i="48"/>
  <c r="BY47" i="48"/>
  <c r="BY48" i="48"/>
  <c r="BY49" i="48"/>
  <c r="BY50" i="48"/>
  <c r="BY51" i="48"/>
  <c r="BY52" i="48"/>
  <c r="BY53" i="48"/>
  <c r="BY54" i="48"/>
  <c r="BY55" i="48"/>
  <c r="BY56" i="48"/>
  <c r="BY57" i="48"/>
  <c r="BY58" i="48"/>
  <c r="BY59" i="48"/>
  <c r="BY60" i="48"/>
  <c r="BY61" i="48"/>
  <c r="BY62" i="48"/>
  <c r="BY63" i="48"/>
  <c r="BY64" i="48"/>
  <c r="BY65" i="48"/>
  <c r="BY66" i="48"/>
  <c r="BY67" i="48"/>
  <c r="BY68" i="48"/>
  <c r="BY69" i="48"/>
  <c r="BY70" i="48"/>
  <c r="BY71" i="48"/>
  <c r="BY72" i="48"/>
  <c r="BY73" i="48"/>
  <c r="BY74" i="48"/>
  <c r="BY75" i="48"/>
  <c r="BY76" i="48"/>
  <c r="BY77" i="48"/>
  <c r="BY78" i="48"/>
  <c r="BY79" i="48"/>
  <c r="BY80" i="48"/>
  <c r="BY81" i="48"/>
  <c r="BY82" i="48"/>
  <c r="BY83" i="48"/>
  <c r="BY84" i="48"/>
  <c r="BY85" i="48"/>
  <c r="BY86" i="48"/>
  <c r="BY87" i="48"/>
  <c r="BY88" i="48"/>
  <c r="BY89" i="48"/>
  <c r="BY90" i="48"/>
  <c r="BY91" i="48"/>
  <c r="BY92" i="48"/>
  <c r="BY93" i="48"/>
  <c r="BY94" i="48"/>
  <c r="BY95" i="48"/>
  <c r="BY96" i="48"/>
  <c r="BY97" i="48"/>
  <c r="BY98" i="48"/>
  <c r="BY99" i="48"/>
  <c r="BY100" i="48"/>
  <c r="BY101" i="48"/>
  <c r="BY102" i="48"/>
  <c r="BY103" i="48"/>
  <c r="BY104" i="48"/>
  <c r="BY105" i="48"/>
  <c r="BY106" i="48"/>
  <c r="BY107" i="48"/>
  <c r="BY108" i="48"/>
  <c r="BY109" i="48"/>
  <c r="BY110" i="48"/>
  <c r="BY111" i="48"/>
  <c r="BY112" i="48"/>
  <c r="BY113" i="48"/>
  <c r="BY114" i="48"/>
  <c r="BY115" i="48"/>
  <c r="BY116" i="48"/>
  <c r="BY117" i="48"/>
  <c r="BY118" i="48"/>
  <c r="BY119" i="48"/>
  <c r="BY120" i="48"/>
  <c r="BY121" i="48"/>
  <c r="BY122" i="48"/>
  <c r="BY123" i="48"/>
  <c r="BY124" i="48"/>
  <c r="BY125" i="48"/>
  <c r="BY126" i="48"/>
  <c r="BY127" i="48"/>
  <c r="BY128" i="48"/>
  <c r="BY129" i="48"/>
  <c r="BY130" i="48"/>
  <c r="BY131" i="48"/>
  <c r="BY132" i="48"/>
  <c r="BY133" i="48"/>
  <c r="BY134" i="48"/>
  <c r="BY135" i="48"/>
  <c r="BY136" i="48"/>
  <c r="BY137" i="48"/>
  <c r="BY138" i="48"/>
  <c r="BY139" i="48"/>
  <c r="BY140" i="48"/>
  <c r="BY141" i="48"/>
  <c r="BY142" i="48"/>
  <c r="BY143" i="48"/>
  <c r="BY144" i="48"/>
  <c r="BY145" i="48"/>
  <c r="BY146" i="48"/>
  <c r="BY147" i="48"/>
  <c r="BY148" i="48"/>
  <c r="BY149" i="48"/>
  <c r="BY150" i="48"/>
  <c r="BY151" i="48"/>
  <c r="BY152" i="48"/>
  <c r="BY153" i="48"/>
  <c r="BY154" i="48"/>
  <c r="BY155" i="48"/>
  <c r="BY156" i="48"/>
  <c r="BY157" i="48"/>
  <c r="BY158" i="48"/>
  <c r="BY159" i="48"/>
  <c r="BY160" i="48"/>
  <c r="BY161" i="48"/>
  <c r="BY162" i="48"/>
  <c r="BY163" i="48"/>
  <c r="BY164" i="48"/>
  <c r="BY165" i="48"/>
  <c r="BY166" i="48"/>
  <c r="BY167" i="48"/>
  <c r="BY168" i="48"/>
  <c r="BY169" i="48"/>
  <c r="BY170" i="48"/>
  <c r="BY171" i="48"/>
  <c r="BY172" i="48"/>
  <c r="BY173" i="48"/>
  <c r="BY174" i="48"/>
  <c r="BY175" i="48"/>
  <c r="BY176" i="48"/>
  <c r="BY177" i="48"/>
  <c r="BY178" i="48"/>
  <c r="BY179" i="48"/>
  <c r="BY180" i="48"/>
  <c r="BY181" i="48"/>
  <c r="BY182" i="48"/>
  <c r="BY183" i="48"/>
  <c r="BY184" i="48"/>
  <c r="BY185" i="48"/>
  <c r="BY186" i="48"/>
  <c r="BY187" i="48"/>
  <c r="BY188" i="48"/>
  <c r="BY189" i="48"/>
  <c r="BY190" i="48"/>
  <c r="BY191" i="48"/>
  <c r="BY192" i="48"/>
  <c r="BY193" i="48"/>
  <c r="BY194" i="48"/>
  <c r="BY195" i="48"/>
  <c r="BY196" i="48"/>
  <c r="BY197" i="48"/>
  <c r="BY198" i="48"/>
  <c r="BY199" i="48"/>
  <c r="BY200" i="48"/>
  <c r="BY201" i="48"/>
  <c r="BY202" i="48"/>
  <c r="BY203" i="48"/>
  <c r="BY204" i="48"/>
  <c r="BY205" i="48"/>
  <c r="BY206" i="48"/>
  <c r="BY207" i="48"/>
  <c r="BY208" i="48"/>
  <c r="BY209" i="48"/>
  <c r="BY210" i="48"/>
  <c r="BY211" i="48"/>
  <c r="BY212" i="48"/>
  <c r="BY213" i="48"/>
  <c r="BY214" i="48"/>
  <c r="BY215" i="48"/>
  <c r="BY216" i="48"/>
  <c r="BY217" i="48"/>
  <c r="BY218" i="48"/>
  <c r="BY219" i="48"/>
  <c r="BY220" i="48"/>
  <c r="BY221" i="48"/>
  <c r="BY222" i="48"/>
  <c r="BY223" i="48"/>
  <c r="BY224" i="48"/>
  <c r="BY225" i="48"/>
  <c r="BY226" i="48"/>
  <c r="BY227" i="48"/>
  <c r="BY228" i="48"/>
  <c r="BY229" i="48"/>
  <c r="BY230" i="48"/>
  <c r="BY231" i="48"/>
  <c r="BY232" i="48"/>
  <c r="BY233" i="48"/>
  <c r="BY234" i="48"/>
  <c r="BY235" i="48"/>
  <c r="BY236" i="48"/>
  <c r="BY237" i="48"/>
  <c r="BY238" i="48"/>
  <c r="BY239" i="48"/>
  <c r="BY240" i="48"/>
  <c r="BY241" i="48"/>
  <c r="BY242" i="48"/>
  <c r="BY243" i="48"/>
  <c r="BY244" i="48"/>
  <c r="BY245" i="48"/>
  <c r="BY246" i="48"/>
  <c r="BY247" i="48"/>
  <c r="BY248" i="48"/>
  <c r="BY249" i="48"/>
  <c r="BY250" i="48"/>
  <c r="BY251" i="48"/>
  <c r="BY252" i="48"/>
  <c r="BY253" i="48"/>
  <c r="BY254" i="48"/>
  <c r="BY255" i="48"/>
  <c r="BY256" i="48"/>
  <c r="BY257" i="48"/>
  <c r="BY258" i="48"/>
  <c r="BY259" i="48"/>
  <c r="BY260" i="48"/>
  <c r="BY261" i="48"/>
  <c r="BY262" i="48"/>
  <c r="BY263" i="48"/>
  <c r="BY264" i="48"/>
  <c r="BY265" i="48"/>
  <c r="BY266" i="48"/>
  <c r="BY267" i="48"/>
  <c r="BY268" i="48"/>
  <c r="BY269" i="48"/>
  <c r="BY270" i="48"/>
  <c r="BY271" i="48"/>
  <c r="BY272" i="48"/>
  <c r="BY273" i="48"/>
  <c r="BY274" i="48"/>
  <c r="BY275" i="48"/>
  <c r="BY276" i="48"/>
  <c r="BY277" i="48"/>
  <c r="BY278" i="48"/>
  <c r="BY279" i="48"/>
  <c r="BY280" i="48"/>
  <c r="BY281" i="48"/>
  <c r="BY282" i="48"/>
  <c r="BY283" i="48"/>
  <c r="BY284" i="48"/>
  <c r="BY285" i="48"/>
  <c r="BY286" i="48"/>
  <c r="BY287" i="48"/>
  <c r="BY288" i="48"/>
  <c r="BY289" i="48"/>
  <c r="BY290" i="48"/>
  <c r="BY291" i="48"/>
  <c r="BY292" i="48"/>
  <c r="BY293" i="48"/>
  <c r="BY294" i="48"/>
  <c r="BY295" i="48"/>
  <c r="BY296" i="48"/>
  <c r="BY297" i="48"/>
  <c r="BY298" i="48"/>
  <c r="BY299" i="48"/>
  <c r="BY300" i="48"/>
  <c r="BY301" i="48"/>
  <c r="BY302" i="48"/>
  <c r="BY303" i="48"/>
  <c r="BY304" i="48"/>
  <c r="BY305" i="48"/>
  <c r="BY306" i="48"/>
  <c r="BY307" i="48"/>
  <c r="BY308" i="48"/>
  <c r="BY309" i="48"/>
  <c r="BY310" i="48"/>
  <c r="BY311" i="48"/>
  <c r="BY312" i="48"/>
  <c r="BY313" i="48"/>
  <c r="BY314" i="48"/>
  <c r="BY315" i="48"/>
  <c r="BY316" i="48"/>
  <c r="BY317" i="48"/>
  <c r="BY318" i="48"/>
  <c r="BY319" i="48"/>
  <c r="BY320" i="48"/>
  <c r="BY321" i="48"/>
  <c r="BY322" i="48"/>
  <c r="BY323" i="48"/>
  <c r="BY324" i="48"/>
  <c r="BY325" i="48"/>
  <c r="BY326" i="48"/>
  <c r="BY327" i="48"/>
  <c r="BY328" i="48"/>
  <c r="BY329" i="48"/>
  <c r="BY330" i="48"/>
  <c r="BY331" i="48"/>
  <c r="BY332" i="48"/>
  <c r="BY333" i="48"/>
  <c r="BY334" i="48"/>
  <c r="BY335" i="48"/>
  <c r="BY336" i="48"/>
  <c r="BY337" i="48"/>
  <c r="BY338" i="48"/>
  <c r="BY339" i="48"/>
  <c r="BY340" i="48"/>
  <c r="BY341" i="48"/>
  <c r="BY342" i="48"/>
  <c r="BY343" i="48"/>
  <c r="BY344" i="48"/>
  <c r="BY345" i="48"/>
  <c r="BY346" i="48"/>
  <c r="BY347" i="48"/>
  <c r="BY348" i="48"/>
  <c r="BY349" i="48"/>
  <c r="BY350" i="48"/>
  <c r="BY351" i="48"/>
  <c r="BY352" i="48"/>
  <c r="BY353" i="48"/>
  <c r="BY354" i="48"/>
  <c r="BY355" i="48"/>
  <c r="BY356" i="48"/>
  <c r="BY357" i="48"/>
  <c r="BY358" i="48"/>
  <c r="BY359" i="48"/>
  <c r="BY360" i="48"/>
  <c r="BY361" i="48"/>
  <c r="BY362" i="48"/>
  <c r="BY363" i="48"/>
  <c r="BY364" i="48"/>
  <c r="BY365" i="48"/>
  <c r="BY366" i="48"/>
  <c r="BY367" i="48"/>
  <c r="BY368" i="48"/>
  <c r="BY369" i="48"/>
  <c r="BY370" i="48"/>
  <c r="BY371" i="48"/>
  <c r="BY372" i="48"/>
  <c r="BY373" i="48"/>
  <c r="BY374" i="48"/>
  <c r="BY375" i="48"/>
  <c r="BY376" i="48"/>
  <c r="BY377" i="48"/>
  <c r="BY378" i="48"/>
  <c r="BY379" i="48"/>
  <c r="BY380" i="48"/>
  <c r="BY381" i="48"/>
  <c r="BY382" i="48"/>
  <c r="BY383" i="48"/>
  <c r="BY384" i="48"/>
  <c r="BY385" i="48"/>
  <c r="BY386" i="48"/>
  <c r="BY387" i="48"/>
  <c r="BY388" i="48"/>
  <c r="BY389" i="48"/>
  <c r="BY390" i="48"/>
  <c r="BY391" i="48"/>
  <c r="BY392" i="48"/>
  <c r="BY393" i="48"/>
  <c r="BY394" i="48"/>
  <c r="BY395" i="48"/>
  <c r="BY396" i="48"/>
  <c r="BY397" i="48"/>
  <c r="BY398" i="48"/>
  <c r="BY399" i="48"/>
  <c r="BY400" i="48"/>
  <c r="BY401" i="48"/>
  <c r="BY402" i="48"/>
  <c r="BY403" i="48"/>
  <c r="BY404" i="48"/>
  <c r="BY405" i="48"/>
  <c r="BY406" i="48"/>
  <c r="BY407" i="48"/>
  <c r="BY408" i="48"/>
  <c r="BY409" i="48"/>
  <c r="BY410" i="48"/>
  <c r="BY411" i="48"/>
  <c r="BY412" i="48"/>
  <c r="BY413" i="48"/>
  <c r="BY414" i="48"/>
  <c r="BY415" i="48"/>
  <c r="BY416" i="48"/>
  <c r="BY417" i="48"/>
  <c r="BY418" i="48"/>
  <c r="BY419" i="48"/>
  <c r="BY420" i="48"/>
  <c r="BY421" i="48"/>
  <c r="BY422" i="48"/>
  <c r="BY423" i="48"/>
  <c r="BY424" i="48"/>
  <c r="BY425" i="48"/>
  <c r="BY426" i="48"/>
  <c r="BY427" i="48"/>
  <c r="BY428" i="48"/>
  <c r="BY429" i="48"/>
  <c r="BY430" i="48"/>
  <c r="BY431" i="48"/>
  <c r="BY432" i="48"/>
  <c r="BY433" i="48"/>
  <c r="BY434" i="48"/>
  <c r="BY435" i="48"/>
  <c r="BY436" i="48"/>
  <c r="BY437" i="48"/>
  <c r="BY438" i="48"/>
  <c r="BY439" i="48"/>
  <c r="BY440" i="48"/>
  <c r="BY441" i="48"/>
  <c r="BY442" i="48"/>
  <c r="BY443" i="48"/>
  <c r="BY444" i="48"/>
  <c r="BY445" i="48"/>
  <c r="BY446" i="48"/>
  <c r="BY447" i="48"/>
  <c r="BY448" i="48"/>
  <c r="BY449" i="48"/>
  <c r="BY450" i="48"/>
  <c r="BY451" i="48"/>
  <c r="BY452" i="48"/>
  <c r="BY453" i="48"/>
  <c r="BY454" i="48"/>
  <c r="BY455" i="48"/>
  <c r="BY456" i="48"/>
  <c r="BY457" i="48"/>
  <c r="BY458" i="48"/>
  <c r="BY459" i="48"/>
  <c r="BY460" i="48"/>
  <c r="BY461" i="48"/>
  <c r="BY462" i="48"/>
  <c r="BY463" i="48"/>
  <c r="BY464" i="48"/>
  <c r="BY465" i="48"/>
  <c r="BY466" i="48"/>
  <c r="BY467" i="48"/>
  <c r="BY468" i="48"/>
  <c r="BY469" i="48"/>
  <c r="BY470" i="48"/>
  <c r="BY471" i="48"/>
  <c r="BY472" i="48"/>
  <c r="BY473" i="48"/>
  <c r="BY474" i="48"/>
  <c r="BY475" i="48"/>
  <c r="BY476" i="48"/>
  <c r="BY477" i="48"/>
  <c r="BY478" i="48"/>
  <c r="BY479" i="48"/>
  <c r="BY480" i="48"/>
  <c r="BY481" i="48"/>
  <c r="BY482" i="48"/>
  <c r="BY483" i="48"/>
  <c r="BY484" i="48"/>
  <c r="BY485" i="48"/>
  <c r="BY486" i="48"/>
  <c r="BY487" i="48"/>
  <c r="BY488" i="48"/>
  <c r="BY489" i="48"/>
  <c r="BY490" i="48"/>
  <c r="BY491" i="48"/>
  <c r="BY492" i="48"/>
  <c r="BY493" i="48"/>
  <c r="BY494" i="48"/>
  <c r="BY495" i="48"/>
  <c r="BY496" i="48"/>
  <c r="BY497" i="48"/>
  <c r="BY498" i="48"/>
  <c r="BY499" i="48"/>
  <c r="BY500" i="48"/>
  <c r="BY501" i="48"/>
  <c r="BY502" i="48"/>
  <c r="BY503" i="48"/>
  <c r="BE2" i="57"/>
  <c r="BN5" i="57"/>
  <c r="BF8" i="57"/>
  <c r="AZ7" i="57"/>
  <c r="BF6" i="57"/>
  <c r="AZ5" i="57"/>
  <c r="AZ3" i="57"/>
  <c r="BI3" i="57"/>
  <c r="BW4" i="48"/>
  <c r="BW5" i="48"/>
  <c r="BW6" i="48"/>
  <c r="BW7" i="48"/>
  <c r="BW8" i="48"/>
  <c r="BW9" i="48"/>
  <c r="BW10" i="48"/>
  <c r="BW11" i="48"/>
  <c r="BW12" i="48"/>
  <c r="BW13" i="48"/>
  <c r="BW14" i="48"/>
  <c r="BW15" i="48"/>
  <c r="BW16" i="48"/>
  <c r="BW17" i="48"/>
  <c r="BW18" i="48"/>
  <c r="BW19" i="48"/>
  <c r="BW20" i="48"/>
  <c r="BW21" i="48"/>
  <c r="BW22" i="48"/>
  <c r="BW23" i="48"/>
  <c r="BW24" i="48"/>
  <c r="BW25" i="48"/>
  <c r="BW26" i="48"/>
  <c r="BW27" i="48"/>
  <c r="BW28" i="48"/>
  <c r="BW29" i="48"/>
  <c r="BW30" i="48"/>
  <c r="BW31" i="48"/>
  <c r="BW32" i="48"/>
  <c r="BW33" i="48"/>
  <c r="BW34" i="48"/>
  <c r="BW35" i="48"/>
  <c r="BW36" i="48"/>
  <c r="BW37" i="48"/>
  <c r="BW38" i="48"/>
  <c r="BW39" i="48"/>
  <c r="BW40" i="48"/>
  <c r="BW41" i="48"/>
  <c r="BW42" i="48"/>
  <c r="BW43" i="48"/>
  <c r="BW44" i="48"/>
  <c r="BW45" i="48"/>
  <c r="BW46" i="48"/>
  <c r="BW47" i="48"/>
  <c r="BW48" i="48"/>
  <c r="BW49" i="48"/>
  <c r="BW50" i="48"/>
  <c r="BW51" i="48"/>
  <c r="BW52" i="48"/>
  <c r="BW53" i="48"/>
  <c r="BW54" i="48"/>
  <c r="BW55" i="48"/>
  <c r="BW56" i="48"/>
  <c r="BW57" i="48"/>
  <c r="BW58" i="48"/>
  <c r="BW59" i="48"/>
  <c r="BW60" i="48"/>
  <c r="BW61" i="48"/>
  <c r="BW62" i="48"/>
  <c r="BW63" i="48"/>
  <c r="BW64" i="48"/>
  <c r="BW65" i="48"/>
  <c r="BW66" i="48"/>
  <c r="BW67" i="48"/>
  <c r="BW68" i="48"/>
  <c r="BW69" i="48"/>
  <c r="BW70" i="48"/>
  <c r="BW71" i="48"/>
  <c r="BW72" i="48"/>
  <c r="BW73" i="48"/>
  <c r="BW74" i="48"/>
  <c r="BW75" i="48"/>
  <c r="BW76" i="48"/>
  <c r="BW77" i="48"/>
  <c r="BW78" i="48"/>
  <c r="BW79" i="48"/>
  <c r="BW80" i="48"/>
  <c r="BW81" i="48"/>
  <c r="BW82" i="48"/>
  <c r="BW83" i="48"/>
  <c r="BW84" i="48"/>
  <c r="BW85" i="48"/>
  <c r="BW86" i="48"/>
  <c r="BW87" i="48"/>
  <c r="BW88" i="48"/>
  <c r="BW89" i="48"/>
  <c r="BW90" i="48"/>
  <c r="BW91" i="48"/>
  <c r="BW92" i="48"/>
  <c r="BW93" i="48"/>
  <c r="BW94" i="48"/>
  <c r="BW95" i="48"/>
  <c r="BW96" i="48"/>
  <c r="BW97" i="48"/>
  <c r="BW98" i="48"/>
  <c r="BW99" i="48"/>
  <c r="BW100" i="48"/>
  <c r="BW101" i="48"/>
  <c r="BW102" i="48"/>
  <c r="BW103" i="48"/>
  <c r="BW104" i="48"/>
  <c r="BW105" i="48"/>
  <c r="BW106" i="48"/>
  <c r="BW107" i="48"/>
  <c r="BW108" i="48"/>
  <c r="BW109" i="48"/>
  <c r="BW110" i="48"/>
  <c r="BW111" i="48"/>
  <c r="BW112" i="48"/>
  <c r="BW113" i="48"/>
  <c r="BW114" i="48"/>
  <c r="BW115" i="48"/>
  <c r="BW116" i="48"/>
  <c r="BW117" i="48"/>
  <c r="BW118" i="48"/>
  <c r="BW119" i="48"/>
  <c r="BW120" i="48"/>
  <c r="BW121" i="48"/>
  <c r="BW122" i="48"/>
  <c r="BW123" i="48"/>
  <c r="BW124" i="48"/>
  <c r="BW125" i="48"/>
  <c r="BW126" i="48"/>
  <c r="BW127" i="48"/>
  <c r="BW128" i="48"/>
  <c r="BW129" i="48"/>
  <c r="BW130" i="48"/>
  <c r="BW131" i="48"/>
  <c r="BW132" i="48"/>
  <c r="BW133" i="48"/>
  <c r="BW134" i="48"/>
  <c r="BW135" i="48"/>
  <c r="BW136" i="48"/>
  <c r="BW137" i="48"/>
  <c r="BW138" i="48"/>
  <c r="BW139" i="48"/>
  <c r="BW140" i="48"/>
  <c r="BW141" i="48"/>
  <c r="BW142" i="48"/>
  <c r="BW143" i="48"/>
  <c r="BW144" i="48"/>
  <c r="BW145" i="48"/>
  <c r="BW146" i="48"/>
  <c r="BW147" i="48"/>
  <c r="BW148" i="48"/>
  <c r="BW149" i="48"/>
  <c r="BW150" i="48"/>
  <c r="BW151" i="48"/>
  <c r="BW152" i="48"/>
  <c r="BW153" i="48"/>
  <c r="BW154" i="48"/>
  <c r="BW155" i="48"/>
  <c r="BW156" i="48"/>
  <c r="BW157" i="48"/>
  <c r="BW158" i="48"/>
  <c r="BW159" i="48"/>
  <c r="BW160" i="48"/>
  <c r="BW161" i="48"/>
  <c r="BW162" i="48"/>
  <c r="BW163" i="48"/>
  <c r="BW164" i="48"/>
  <c r="BW165" i="48"/>
  <c r="BW166" i="48"/>
  <c r="BW167" i="48"/>
  <c r="BW168" i="48"/>
  <c r="BW169" i="48"/>
  <c r="BW170" i="48"/>
  <c r="BW171" i="48"/>
  <c r="BW172" i="48"/>
  <c r="BW173" i="48"/>
  <c r="BW174" i="48"/>
  <c r="BW175" i="48"/>
  <c r="BW176" i="48"/>
  <c r="BW177" i="48"/>
  <c r="BW178" i="48"/>
  <c r="BW179" i="48"/>
  <c r="BW180" i="48"/>
  <c r="BW181" i="48"/>
  <c r="BW182" i="48"/>
  <c r="BW183" i="48"/>
  <c r="BW184" i="48"/>
  <c r="BW185" i="48"/>
  <c r="BW186" i="48"/>
  <c r="BW187" i="48"/>
  <c r="BW188" i="48"/>
  <c r="BW189" i="48"/>
  <c r="BW190" i="48"/>
  <c r="BW191" i="48"/>
  <c r="BW192" i="48"/>
  <c r="BW193" i="48"/>
  <c r="BW194" i="48"/>
  <c r="BW195" i="48"/>
  <c r="BW196" i="48"/>
  <c r="BW197" i="48"/>
  <c r="BW198" i="48"/>
  <c r="BW199" i="48"/>
  <c r="BW200" i="48"/>
  <c r="BW201" i="48"/>
  <c r="BW202" i="48"/>
  <c r="BW203" i="48"/>
  <c r="BW204" i="48"/>
  <c r="BW205" i="48"/>
  <c r="BW206" i="48"/>
  <c r="BW207" i="48"/>
  <c r="BW208" i="48"/>
  <c r="BW209" i="48"/>
  <c r="BW210" i="48"/>
  <c r="BW211" i="48"/>
  <c r="BW212" i="48"/>
  <c r="BW213" i="48"/>
  <c r="BW214" i="48"/>
  <c r="BW215" i="48"/>
  <c r="BW216" i="48"/>
  <c r="BW217" i="48"/>
  <c r="BW218" i="48"/>
  <c r="BW219" i="48"/>
  <c r="BW220" i="48"/>
  <c r="BW221" i="48"/>
  <c r="BW222" i="48"/>
  <c r="BW223" i="48"/>
  <c r="BW224" i="48"/>
  <c r="BW225" i="48"/>
  <c r="BW226" i="48"/>
  <c r="BW227" i="48"/>
  <c r="BW228" i="48"/>
  <c r="BW229" i="48"/>
  <c r="BW230" i="48"/>
  <c r="BW231" i="48"/>
  <c r="BW232" i="48"/>
  <c r="BW233" i="48"/>
  <c r="BW234" i="48"/>
  <c r="BW235" i="48"/>
  <c r="BW236" i="48"/>
  <c r="BW237" i="48"/>
  <c r="BW238" i="48"/>
  <c r="BW239" i="48"/>
  <c r="BW240" i="48"/>
  <c r="BW241" i="48"/>
  <c r="BW242" i="48"/>
  <c r="BW243" i="48"/>
  <c r="BW244" i="48"/>
  <c r="BW245" i="48"/>
  <c r="BW246" i="48"/>
  <c r="BW247" i="48"/>
  <c r="BW248" i="48"/>
  <c r="BW249" i="48"/>
  <c r="BW250" i="48"/>
  <c r="BW251" i="48"/>
  <c r="BW252" i="48"/>
  <c r="BW253" i="48"/>
  <c r="BW254" i="48"/>
  <c r="BW255" i="48"/>
  <c r="BW256" i="48"/>
  <c r="BW257" i="48"/>
  <c r="BW258" i="48"/>
  <c r="BW259" i="48"/>
  <c r="BW260" i="48"/>
  <c r="BW261" i="48"/>
  <c r="BW262" i="48"/>
  <c r="BW263" i="48"/>
  <c r="BW264" i="48"/>
  <c r="BW265" i="48"/>
  <c r="BW266" i="48"/>
  <c r="BW267" i="48"/>
  <c r="BW268" i="48"/>
  <c r="BW269" i="48"/>
  <c r="BW270" i="48"/>
  <c r="BW271" i="48"/>
  <c r="BW272" i="48"/>
  <c r="BW273" i="48"/>
  <c r="BW274" i="48"/>
  <c r="BW275" i="48"/>
  <c r="BW276" i="48"/>
  <c r="BW277" i="48"/>
  <c r="BW278" i="48"/>
  <c r="BW279" i="48"/>
  <c r="BW280" i="48"/>
  <c r="BW281" i="48"/>
  <c r="BW282" i="48"/>
  <c r="BW283" i="48"/>
  <c r="BW284" i="48"/>
  <c r="BW285" i="48"/>
  <c r="BW286" i="48"/>
  <c r="BW287" i="48"/>
  <c r="BW288" i="48"/>
  <c r="BW289" i="48"/>
  <c r="BW290" i="48"/>
  <c r="BW291" i="48"/>
  <c r="BW292" i="48"/>
  <c r="BW293" i="48"/>
  <c r="BW294" i="48"/>
  <c r="BW295" i="48"/>
  <c r="BW296" i="48"/>
  <c r="BW297" i="48"/>
  <c r="BW298" i="48"/>
  <c r="BW299" i="48"/>
  <c r="BW300" i="48"/>
  <c r="BW301" i="48"/>
  <c r="BW302" i="48"/>
  <c r="BW303" i="48"/>
  <c r="BW304" i="48"/>
  <c r="BW305" i="48"/>
  <c r="BW306" i="48"/>
  <c r="BW307" i="48"/>
  <c r="BW308" i="48"/>
  <c r="BW309" i="48"/>
  <c r="BW310" i="48"/>
  <c r="BW311" i="48"/>
  <c r="BW312" i="48"/>
  <c r="BW313" i="48"/>
  <c r="BW314" i="48"/>
  <c r="BW315" i="48"/>
  <c r="BW316" i="48"/>
  <c r="BW317" i="48"/>
  <c r="BW318" i="48"/>
  <c r="BW319" i="48"/>
  <c r="BW320" i="48"/>
  <c r="BW321" i="48"/>
  <c r="BW322" i="48"/>
  <c r="BW323" i="48"/>
  <c r="BW324" i="48"/>
  <c r="BW325" i="48"/>
  <c r="BW326" i="48"/>
  <c r="BW327" i="48"/>
  <c r="BW328" i="48"/>
  <c r="BW329" i="48"/>
  <c r="BW330" i="48"/>
  <c r="BW331" i="48"/>
  <c r="BW332" i="48"/>
  <c r="BW333" i="48"/>
  <c r="BW334" i="48"/>
  <c r="BW335" i="48"/>
  <c r="BW336" i="48"/>
  <c r="BW337" i="48"/>
  <c r="BW338" i="48"/>
  <c r="BW339" i="48"/>
  <c r="BW340" i="48"/>
  <c r="BW341" i="48"/>
  <c r="BW342" i="48"/>
  <c r="BW343" i="48"/>
  <c r="BW344" i="48"/>
  <c r="BW345" i="48"/>
  <c r="BW346" i="48"/>
  <c r="BW347" i="48"/>
  <c r="BW348" i="48"/>
  <c r="BW349" i="48"/>
  <c r="BW350" i="48"/>
  <c r="BW351" i="48"/>
  <c r="BW352" i="48"/>
  <c r="BW353" i="48"/>
  <c r="BW354" i="48"/>
  <c r="BW355" i="48"/>
  <c r="BW356" i="48"/>
  <c r="BW357" i="48"/>
  <c r="BW358" i="48"/>
  <c r="BW359" i="48"/>
  <c r="BW360" i="48"/>
  <c r="BW361" i="48"/>
  <c r="BW362" i="48"/>
  <c r="BW363" i="48"/>
  <c r="BW364" i="48"/>
  <c r="BW365" i="48"/>
  <c r="BW366" i="48"/>
  <c r="BW367" i="48"/>
  <c r="BW368" i="48"/>
  <c r="BW369" i="48"/>
  <c r="BW370" i="48"/>
  <c r="BW371" i="48"/>
  <c r="BW372" i="48"/>
  <c r="BW373" i="48"/>
  <c r="BW374" i="48"/>
  <c r="BW375" i="48"/>
  <c r="BW376" i="48"/>
  <c r="BW377" i="48"/>
  <c r="BW378" i="48"/>
  <c r="BW379" i="48"/>
  <c r="BW380" i="48"/>
  <c r="BW381" i="48"/>
  <c r="BW382" i="48"/>
  <c r="BW383" i="48"/>
  <c r="BW384" i="48"/>
  <c r="BW385" i="48"/>
  <c r="BW386" i="48"/>
  <c r="BW387" i="48"/>
  <c r="BW388" i="48"/>
  <c r="BW389" i="48"/>
  <c r="BW390" i="48"/>
  <c r="BW391" i="48"/>
  <c r="BW392" i="48"/>
  <c r="BW393" i="48"/>
  <c r="BW394" i="48"/>
  <c r="BW395" i="48"/>
  <c r="BW396" i="48"/>
  <c r="BW397" i="48"/>
  <c r="BW398" i="48"/>
  <c r="BW399" i="48"/>
  <c r="BW400" i="48"/>
  <c r="BW401" i="48"/>
  <c r="BW402" i="48"/>
  <c r="BW403" i="48"/>
  <c r="BW404" i="48"/>
  <c r="BW405" i="48"/>
  <c r="BW406" i="48"/>
  <c r="BW407" i="48"/>
  <c r="BW408" i="48"/>
  <c r="BW409" i="48"/>
  <c r="BW410" i="48"/>
  <c r="BW411" i="48"/>
  <c r="BW412" i="48"/>
  <c r="BW413" i="48"/>
  <c r="BW414" i="48"/>
  <c r="BW415" i="48"/>
  <c r="BW416" i="48"/>
  <c r="BW417" i="48"/>
  <c r="BW418" i="48"/>
  <c r="BW419" i="48"/>
  <c r="BW420" i="48"/>
  <c r="BW421" i="48"/>
  <c r="BW422" i="48"/>
  <c r="BW423" i="48"/>
  <c r="BW424" i="48"/>
  <c r="BW425" i="48"/>
  <c r="BW426" i="48"/>
  <c r="BW427" i="48"/>
  <c r="BW428" i="48"/>
  <c r="BW429" i="48"/>
  <c r="BW430" i="48"/>
  <c r="BW431" i="48"/>
  <c r="BW432" i="48"/>
  <c r="BW433" i="48"/>
  <c r="BW434" i="48"/>
  <c r="BW435" i="48"/>
  <c r="BW436" i="48"/>
  <c r="BW437" i="48"/>
  <c r="BW438" i="48"/>
  <c r="BW439" i="48"/>
  <c r="BW440" i="48"/>
  <c r="BW441" i="48"/>
  <c r="BW442" i="48"/>
  <c r="BW443" i="48"/>
  <c r="BW444" i="48"/>
  <c r="BW445" i="48"/>
  <c r="BW446" i="48"/>
  <c r="BW447" i="48"/>
  <c r="BW448" i="48"/>
  <c r="BW449" i="48"/>
  <c r="BW450" i="48"/>
  <c r="BW451" i="48"/>
  <c r="BW452" i="48"/>
  <c r="BW453" i="48"/>
  <c r="BW454" i="48"/>
  <c r="BW455" i="48"/>
  <c r="BW456" i="48"/>
  <c r="BW457" i="48"/>
  <c r="BW458" i="48"/>
  <c r="BW459" i="48"/>
  <c r="BW460" i="48"/>
  <c r="BW461" i="48"/>
  <c r="BW462" i="48"/>
  <c r="BW463" i="48"/>
  <c r="BW464" i="48"/>
  <c r="BW465" i="48"/>
  <c r="BW466" i="48"/>
  <c r="BW467" i="48"/>
  <c r="BW468" i="48"/>
  <c r="BW469" i="48"/>
  <c r="BW470" i="48"/>
  <c r="BW471" i="48"/>
  <c r="BW472" i="48"/>
  <c r="BW473" i="48"/>
  <c r="BW474" i="48"/>
  <c r="BW475" i="48"/>
  <c r="BW476" i="48"/>
  <c r="BW477" i="48"/>
  <c r="BW478" i="48"/>
  <c r="BW479" i="48"/>
  <c r="BW480" i="48"/>
  <c r="BW481" i="48"/>
  <c r="BW482" i="48"/>
  <c r="BW483" i="48"/>
  <c r="BW484" i="48"/>
  <c r="BW485" i="48"/>
  <c r="BW486" i="48"/>
  <c r="BW487" i="48"/>
  <c r="BW488" i="48"/>
  <c r="BW489" i="48"/>
  <c r="BW490" i="48"/>
  <c r="BW491" i="48"/>
  <c r="BW492" i="48"/>
  <c r="BW493" i="48"/>
  <c r="BW494" i="48"/>
  <c r="BW495" i="48"/>
  <c r="BW496" i="48"/>
  <c r="BW497" i="48"/>
  <c r="BW498" i="48"/>
  <c r="BW499" i="48"/>
  <c r="BW500" i="48"/>
  <c r="BW501" i="48"/>
  <c r="BW502" i="48"/>
  <c r="BW503" i="48"/>
  <c r="BH2" i="57"/>
  <c r="BE8" i="57"/>
  <c r="BE6" i="57"/>
  <c r="BE4" i="57"/>
  <c r="BC8" i="57"/>
  <c r="BI7" i="57"/>
  <c r="BC4" i="57"/>
  <c r="BN7" i="57"/>
  <c r="BD8" i="57"/>
  <c r="BD6" i="57"/>
  <c r="BD4" i="57"/>
  <c r="BX4" i="48"/>
  <c r="CD8" i="48" s="1"/>
  <c r="E13" i="13" s="1"/>
  <c r="AJ6" i="57" s="1"/>
  <c r="BX5" i="48"/>
  <c r="CB8" i="48" s="1"/>
  <c r="C13" i="13" s="1"/>
  <c r="AJ4" i="57" s="1"/>
  <c r="BX6" i="48"/>
  <c r="BX7" i="48"/>
  <c r="BX8" i="48"/>
  <c r="BX9" i="48"/>
  <c r="BX10" i="48"/>
  <c r="BX11" i="48"/>
  <c r="BX12" i="48"/>
  <c r="BX13" i="48"/>
  <c r="BX14" i="48"/>
  <c r="BX15" i="48"/>
  <c r="BX16" i="48"/>
  <c r="BX17" i="48"/>
  <c r="BX18" i="48"/>
  <c r="BX19" i="48"/>
  <c r="BX20" i="48"/>
  <c r="BX21" i="48"/>
  <c r="BX22" i="48"/>
  <c r="BX23" i="48"/>
  <c r="BX24" i="48"/>
  <c r="BX25" i="48"/>
  <c r="BX26" i="48"/>
  <c r="BX27" i="48"/>
  <c r="BX28" i="48"/>
  <c r="BX29" i="48"/>
  <c r="BX30" i="48"/>
  <c r="BX31" i="48"/>
  <c r="BX32" i="48"/>
  <c r="BX33" i="48"/>
  <c r="BX34" i="48"/>
  <c r="BX35" i="48"/>
  <c r="BX36" i="48"/>
  <c r="BX37" i="48"/>
  <c r="BX38" i="48"/>
  <c r="BX39" i="48"/>
  <c r="BX40" i="48"/>
  <c r="BX41" i="48"/>
  <c r="BX42" i="48"/>
  <c r="BX43" i="48"/>
  <c r="BX44" i="48"/>
  <c r="BX45" i="48"/>
  <c r="BX46" i="48"/>
  <c r="BX47" i="48"/>
  <c r="BX48" i="48"/>
  <c r="BX49" i="48"/>
  <c r="BX50" i="48"/>
  <c r="BX51" i="48"/>
  <c r="BX52" i="48"/>
  <c r="BX53" i="48"/>
  <c r="BX54" i="48"/>
  <c r="BX55" i="48"/>
  <c r="BX56" i="48"/>
  <c r="BX57" i="48"/>
  <c r="BX58" i="48"/>
  <c r="BX59" i="48"/>
  <c r="BX60" i="48"/>
  <c r="BX61" i="48"/>
  <c r="BX62" i="48"/>
  <c r="BX63" i="48"/>
  <c r="BX64" i="48"/>
  <c r="BX65" i="48"/>
  <c r="BX66" i="48"/>
  <c r="BX67" i="48"/>
  <c r="BX68" i="48"/>
  <c r="BX69" i="48"/>
  <c r="BX70" i="48"/>
  <c r="BX71" i="48"/>
  <c r="BX72" i="48"/>
  <c r="BX73" i="48"/>
  <c r="BX74" i="48"/>
  <c r="BX75" i="48"/>
  <c r="BX76" i="48"/>
  <c r="BX77" i="48"/>
  <c r="BX78" i="48"/>
  <c r="BX79" i="48"/>
  <c r="BX80" i="48"/>
  <c r="BX81" i="48"/>
  <c r="BX82" i="48"/>
  <c r="BX83" i="48"/>
  <c r="BX84" i="48"/>
  <c r="BX85" i="48"/>
  <c r="BX86" i="48"/>
  <c r="BX87" i="48"/>
  <c r="BX88" i="48"/>
  <c r="BX89" i="48"/>
  <c r="BX90" i="48"/>
  <c r="BX91" i="48"/>
  <c r="BX92" i="48"/>
  <c r="BX93" i="48"/>
  <c r="BX94" i="48"/>
  <c r="BX95" i="48"/>
  <c r="BX96" i="48"/>
  <c r="BX97" i="48"/>
  <c r="BX98" i="48"/>
  <c r="BX99" i="48"/>
  <c r="BX100" i="48"/>
  <c r="BX101" i="48"/>
  <c r="BX102" i="48"/>
  <c r="BX103" i="48"/>
  <c r="BX104" i="48"/>
  <c r="BX105" i="48"/>
  <c r="BX106" i="48"/>
  <c r="BX107" i="48"/>
  <c r="BX108" i="48"/>
  <c r="BX109" i="48"/>
  <c r="BX110" i="48"/>
  <c r="BX111" i="48"/>
  <c r="BX112" i="48"/>
  <c r="BX113" i="48"/>
  <c r="BX114" i="48"/>
  <c r="BX115" i="48"/>
  <c r="BX116" i="48"/>
  <c r="BX117" i="48"/>
  <c r="BX118" i="48"/>
  <c r="BX119" i="48"/>
  <c r="BX120" i="48"/>
  <c r="BX121" i="48"/>
  <c r="BX122" i="48"/>
  <c r="BX123" i="48"/>
  <c r="BX124" i="48"/>
  <c r="BX125" i="48"/>
  <c r="BX126" i="48"/>
  <c r="BX127" i="48"/>
  <c r="BX128" i="48"/>
  <c r="BX129" i="48"/>
  <c r="BX130" i="48"/>
  <c r="BX131" i="48"/>
  <c r="BX132" i="48"/>
  <c r="BX133" i="48"/>
  <c r="BX134" i="48"/>
  <c r="BX135" i="48"/>
  <c r="BX136" i="48"/>
  <c r="BX137" i="48"/>
  <c r="BX138" i="48"/>
  <c r="BX139" i="48"/>
  <c r="BX140" i="48"/>
  <c r="BX141" i="48"/>
  <c r="BX142" i="48"/>
  <c r="BX143" i="48"/>
  <c r="BX144" i="48"/>
  <c r="BX145" i="48"/>
  <c r="BX146" i="48"/>
  <c r="BX147" i="48"/>
  <c r="BX148" i="48"/>
  <c r="BX149" i="48"/>
  <c r="BX150" i="48"/>
  <c r="BX151" i="48"/>
  <c r="BX152" i="48"/>
  <c r="BX153" i="48"/>
  <c r="BX154" i="48"/>
  <c r="BX155" i="48"/>
  <c r="BX156" i="48"/>
  <c r="BX157" i="48"/>
  <c r="BX158" i="48"/>
  <c r="BX159" i="48"/>
  <c r="BX160" i="48"/>
  <c r="BX161" i="48"/>
  <c r="BX162" i="48"/>
  <c r="BX163" i="48"/>
  <c r="BX164" i="48"/>
  <c r="BX165" i="48"/>
  <c r="BX166" i="48"/>
  <c r="BX167" i="48"/>
  <c r="BX168" i="48"/>
  <c r="BX169" i="48"/>
  <c r="BX170" i="48"/>
  <c r="BX171" i="48"/>
  <c r="BX172" i="48"/>
  <c r="BX173" i="48"/>
  <c r="BX174" i="48"/>
  <c r="BX175" i="48"/>
  <c r="BX176" i="48"/>
  <c r="BX177" i="48"/>
  <c r="BX178" i="48"/>
  <c r="BX179" i="48"/>
  <c r="BX180" i="48"/>
  <c r="BX181" i="48"/>
  <c r="BX182" i="48"/>
  <c r="BX183" i="48"/>
  <c r="BX184" i="48"/>
  <c r="BX185" i="48"/>
  <c r="BX186" i="48"/>
  <c r="BX187" i="48"/>
  <c r="BX188" i="48"/>
  <c r="BX189" i="48"/>
  <c r="BX190" i="48"/>
  <c r="BX191" i="48"/>
  <c r="BX192" i="48"/>
  <c r="BX193" i="48"/>
  <c r="BX194" i="48"/>
  <c r="BX195" i="48"/>
  <c r="BX196" i="48"/>
  <c r="BX197" i="48"/>
  <c r="BX198" i="48"/>
  <c r="BX199" i="48"/>
  <c r="BX200" i="48"/>
  <c r="BX201" i="48"/>
  <c r="BX202" i="48"/>
  <c r="BX203" i="48"/>
  <c r="BX204" i="48"/>
  <c r="BX205" i="48"/>
  <c r="BX206" i="48"/>
  <c r="BX207" i="48"/>
  <c r="BX208" i="48"/>
  <c r="BX209" i="48"/>
  <c r="BX210" i="48"/>
  <c r="BX211" i="48"/>
  <c r="BX212" i="48"/>
  <c r="BX213" i="48"/>
  <c r="BX214" i="48"/>
  <c r="BX215" i="48"/>
  <c r="BX216" i="48"/>
  <c r="BX217" i="48"/>
  <c r="BX218" i="48"/>
  <c r="BX219" i="48"/>
  <c r="BX220" i="48"/>
  <c r="BX221" i="48"/>
  <c r="BX222" i="48"/>
  <c r="BX223" i="48"/>
  <c r="BX224" i="48"/>
  <c r="BX225" i="48"/>
  <c r="BX226" i="48"/>
  <c r="BX227" i="48"/>
  <c r="BX228" i="48"/>
  <c r="BX229" i="48"/>
  <c r="BX230" i="48"/>
  <c r="BX231" i="48"/>
  <c r="BX232" i="48"/>
  <c r="BX233" i="48"/>
  <c r="BX234" i="48"/>
  <c r="BX235" i="48"/>
  <c r="BX236" i="48"/>
  <c r="BX237" i="48"/>
  <c r="BX238" i="48"/>
  <c r="BX239" i="48"/>
  <c r="BX240" i="48"/>
  <c r="BX241" i="48"/>
  <c r="BX242" i="48"/>
  <c r="BX243" i="48"/>
  <c r="BX244" i="48"/>
  <c r="BX245" i="48"/>
  <c r="BX246" i="48"/>
  <c r="BX247" i="48"/>
  <c r="BX248" i="48"/>
  <c r="BX249" i="48"/>
  <c r="BX250" i="48"/>
  <c r="BX251" i="48"/>
  <c r="BX252" i="48"/>
  <c r="BX253" i="48"/>
  <c r="BX254" i="48"/>
  <c r="BX255" i="48"/>
  <c r="BX256" i="48"/>
  <c r="BX257" i="48"/>
  <c r="BX258" i="48"/>
  <c r="BX259" i="48"/>
  <c r="BX260" i="48"/>
  <c r="BX261" i="48"/>
  <c r="BX262" i="48"/>
  <c r="BX263" i="48"/>
  <c r="BX264" i="48"/>
  <c r="BX265" i="48"/>
  <c r="BX266" i="48"/>
  <c r="BX267" i="48"/>
  <c r="BX268" i="48"/>
  <c r="BX269" i="48"/>
  <c r="BX270" i="48"/>
  <c r="BX271" i="48"/>
  <c r="BX272" i="48"/>
  <c r="BX273" i="48"/>
  <c r="BX274" i="48"/>
  <c r="BX275" i="48"/>
  <c r="BX276" i="48"/>
  <c r="BX277" i="48"/>
  <c r="BX278" i="48"/>
  <c r="BX279" i="48"/>
  <c r="BX280" i="48"/>
  <c r="BX281" i="48"/>
  <c r="BX282" i="48"/>
  <c r="BX283" i="48"/>
  <c r="BX284" i="48"/>
  <c r="BX285" i="48"/>
  <c r="BX286" i="48"/>
  <c r="BX287" i="48"/>
  <c r="BX288" i="48"/>
  <c r="BX289" i="48"/>
  <c r="BX290" i="48"/>
  <c r="BX291" i="48"/>
  <c r="BX292" i="48"/>
  <c r="BX293" i="48"/>
  <c r="BX294" i="48"/>
  <c r="BX295" i="48"/>
  <c r="BX296" i="48"/>
  <c r="BX297" i="48"/>
  <c r="BX298" i="48"/>
  <c r="BX299" i="48"/>
  <c r="BX300" i="48"/>
  <c r="BX301" i="48"/>
  <c r="BX302" i="48"/>
  <c r="BX303" i="48"/>
  <c r="BX304" i="48"/>
  <c r="BX305" i="48"/>
  <c r="BX306" i="48"/>
  <c r="BX307" i="48"/>
  <c r="BX308" i="48"/>
  <c r="BX309" i="48"/>
  <c r="BX310" i="48"/>
  <c r="BX311" i="48"/>
  <c r="BX312" i="48"/>
  <c r="BX313" i="48"/>
  <c r="BX314" i="48"/>
  <c r="BX315" i="48"/>
  <c r="BX316" i="48"/>
  <c r="BX317" i="48"/>
  <c r="BX318" i="48"/>
  <c r="BX319" i="48"/>
  <c r="BX320" i="48"/>
  <c r="BX321" i="48"/>
  <c r="BX322" i="48"/>
  <c r="BX323" i="48"/>
  <c r="BX324" i="48"/>
  <c r="BX325" i="48"/>
  <c r="BX326" i="48"/>
  <c r="BX327" i="48"/>
  <c r="BX328" i="48"/>
  <c r="BX329" i="48"/>
  <c r="BX330" i="48"/>
  <c r="BX331" i="48"/>
  <c r="BX332" i="48"/>
  <c r="BX333" i="48"/>
  <c r="BX334" i="48"/>
  <c r="BX335" i="48"/>
  <c r="BX336" i="48"/>
  <c r="BX337" i="48"/>
  <c r="BX338" i="48"/>
  <c r="BX339" i="48"/>
  <c r="BX340" i="48"/>
  <c r="BX341" i="48"/>
  <c r="BX342" i="48"/>
  <c r="BX343" i="48"/>
  <c r="BX344" i="48"/>
  <c r="BX345" i="48"/>
  <c r="BX346" i="48"/>
  <c r="BX347" i="48"/>
  <c r="BX348" i="48"/>
  <c r="BX349" i="48"/>
  <c r="BX350" i="48"/>
  <c r="BX351" i="48"/>
  <c r="BX352" i="48"/>
  <c r="BX353" i="48"/>
  <c r="BX354" i="48"/>
  <c r="BX355" i="48"/>
  <c r="BX356" i="48"/>
  <c r="BX357" i="48"/>
  <c r="BX358" i="48"/>
  <c r="BX359" i="48"/>
  <c r="BX360" i="48"/>
  <c r="BX361" i="48"/>
  <c r="BX362" i="48"/>
  <c r="BX363" i="48"/>
  <c r="BX364" i="48"/>
  <c r="BX365" i="48"/>
  <c r="BX366" i="48"/>
  <c r="BX367" i="48"/>
  <c r="BX368" i="48"/>
  <c r="BX369" i="48"/>
  <c r="BX370" i="48"/>
  <c r="BX371" i="48"/>
  <c r="BX372" i="48"/>
  <c r="BX373" i="48"/>
  <c r="BX374" i="48"/>
  <c r="BX375" i="48"/>
  <c r="BX376" i="48"/>
  <c r="BX377" i="48"/>
  <c r="BX378" i="48"/>
  <c r="BX379" i="48"/>
  <c r="BX380" i="48"/>
  <c r="BX381" i="48"/>
  <c r="BX382" i="48"/>
  <c r="BX383" i="48"/>
  <c r="BX384" i="48"/>
  <c r="BX385" i="48"/>
  <c r="BX386" i="48"/>
  <c r="BX387" i="48"/>
  <c r="BX388" i="48"/>
  <c r="BX389" i="48"/>
  <c r="BX390" i="48"/>
  <c r="BX391" i="48"/>
  <c r="BX392" i="48"/>
  <c r="BX393" i="48"/>
  <c r="BX394" i="48"/>
  <c r="BX395" i="48"/>
  <c r="BX396" i="48"/>
  <c r="BX397" i="48"/>
  <c r="BX398" i="48"/>
  <c r="BX399" i="48"/>
  <c r="BX400" i="48"/>
  <c r="BX401" i="48"/>
  <c r="BX402" i="48"/>
  <c r="BX403" i="48"/>
  <c r="BX404" i="48"/>
  <c r="BX405" i="48"/>
  <c r="BX406" i="48"/>
  <c r="BX407" i="48"/>
  <c r="BX408" i="48"/>
  <c r="BX409" i="48"/>
  <c r="BX410" i="48"/>
  <c r="BX411" i="48"/>
  <c r="BX412" i="48"/>
  <c r="BX413" i="48"/>
  <c r="BX414" i="48"/>
  <c r="BX415" i="48"/>
  <c r="BX416" i="48"/>
  <c r="BX417" i="48"/>
  <c r="BX418" i="48"/>
  <c r="BX419" i="48"/>
  <c r="BX420" i="48"/>
  <c r="BX421" i="48"/>
  <c r="BX422" i="48"/>
  <c r="BX423" i="48"/>
  <c r="BX424" i="48"/>
  <c r="BX425" i="48"/>
  <c r="BX426" i="48"/>
  <c r="BX427" i="48"/>
  <c r="BX428" i="48"/>
  <c r="BX429" i="48"/>
  <c r="BX430" i="48"/>
  <c r="BX431" i="48"/>
  <c r="BX432" i="48"/>
  <c r="BX433" i="48"/>
  <c r="BX434" i="48"/>
  <c r="BX435" i="48"/>
  <c r="BX436" i="48"/>
  <c r="BX437" i="48"/>
  <c r="BX438" i="48"/>
  <c r="BX439" i="48"/>
  <c r="BX440" i="48"/>
  <c r="BX441" i="48"/>
  <c r="BX442" i="48"/>
  <c r="BX443" i="48"/>
  <c r="BX444" i="48"/>
  <c r="BX445" i="48"/>
  <c r="BX446" i="48"/>
  <c r="BX447" i="48"/>
  <c r="BX448" i="48"/>
  <c r="BX449" i="48"/>
  <c r="BX450" i="48"/>
  <c r="BX451" i="48"/>
  <c r="BX452" i="48"/>
  <c r="BX453" i="48"/>
  <c r="BX454" i="48"/>
  <c r="BX455" i="48"/>
  <c r="BX456" i="48"/>
  <c r="BX457" i="48"/>
  <c r="BX458" i="48"/>
  <c r="BX459" i="48"/>
  <c r="BX460" i="48"/>
  <c r="BX461" i="48"/>
  <c r="BX462" i="48"/>
  <c r="BX463" i="48"/>
  <c r="BX464" i="48"/>
  <c r="BX465" i="48"/>
  <c r="BX466" i="48"/>
  <c r="BX467" i="48"/>
  <c r="BX468" i="48"/>
  <c r="BX469" i="48"/>
  <c r="BX470" i="48"/>
  <c r="BX471" i="48"/>
  <c r="BX472" i="48"/>
  <c r="BX473" i="48"/>
  <c r="BX474" i="48"/>
  <c r="BX475" i="48"/>
  <c r="BX476" i="48"/>
  <c r="BX477" i="48"/>
  <c r="BX478" i="48"/>
  <c r="BX479" i="48"/>
  <c r="BX480" i="48"/>
  <c r="BX481" i="48"/>
  <c r="BX482" i="48"/>
  <c r="BX483" i="48"/>
  <c r="BX484" i="48"/>
  <c r="BX485" i="48"/>
  <c r="BX486" i="48"/>
  <c r="BX487" i="48"/>
  <c r="BX488" i="48"/>
  <c r="BX489" i="48"/>
  <c r="BX490" i="48"/>
  <c r="BX491" i="48"/>
  <c r="BX492" i="48"/>
  <c r="BX493" i="48"/>
  <c r="BX494" i="48"/>
  <c r="BX495" i="48"/>
  <c r="BX496" i="48"/>
  <c r="BX497" i="48"/>
  <c r="BX498" i="48"/>
  <c r="BX499" i="48"/>
  <c r="BX500" i="48"/>
  <c r="BX501" i="48"/>
  <c r="BX502" i="48"/>
  <c r="BX503" i="48"/>
  <c r="BD2" i="57"/>
  <c r="BC6" i="57"/>
  <c r="BI5" i="57"/>
  <c r="BC2" i="57"/>
  <c r="BH6" i="57"/>
  <c r="BB3" i="57"/>
  <c r="BN8" i="57"/>
  <c r="BB8" i="57"/>
  <c r="BH7" i="57"/>
  <c r="BN6" i="57"/>
  <c r="BB6" i="57"/>
  <c r="BH5" i="57"/>
  <c r="BN4" i="57"/>
  <c r="BB4" i="57"/>
  <c r="BH3" i="57"/>
  <c r="BN2" i="57"/>
  <c r="BB2" i="57"/>
  <c r="BI8" i="57"/>
  <c r="BC3" i="57"/>
  <c r="BN3" i="57"/>
  <c r="BA8" i="57"/>
  <c r="BG7" i="57"/>
  <c r="BA6" i="57"/>
  <c r="BG5" i="57"/>
  <c r="BA4" i="57"/>
  <c r="BG3" i="57"/>
  <c r="BA2" i="57"/>
  <c r="AZ4" i="57"/>
  <c r="BI6" i="57"/>
  <c r="BC5" i="57"/>
  <c r="BI2" i="57"/>
  <c r="BH4" i="57"/>
  <c r="AZ8" i="57"/>
  <c r="BF7" i="57"/>
  <c r="AZ6" i="57"/>
  <c r="BF5" i="57"/>
  <c r="BF3" i="57"/>
  <c r="AZ2" i="57"/>
  <c r="BC7" i="57"/>
  <c r="BB5" i="57"/>
  <c r="BE7" i="57"/>
  <c r="BE5" i="57"/>
  <c r="BE3" i="57"/>
  <c r="BI4" i="57"/>
  <c r="BH8" i="57"/>
  <c r="BD7" i="57"/>
  <c r="BD5" i="57"/>
  <c r="BD3" i="57"/>
  <c r="BB7" i="57"/>
  <c r="Y4" i="57"/>
  <c r="AC2" i="57"/>
  <c r="U3" i="57"/>
  <c r="K2" i="57"/>
  <c r="V3" i="57"/>
  <c r="G5" i="57"/>
  <c r="M2" i="57"/>
  <c r="E3" i="57"/>
  <c r="Z2" i="57"/>
  <c r="T3" i="57"/>
  <c r="E4" i="57"/>
  <c r="V7" i="57"/>
  <c r="H6" i="57"/>
  <c r="M6" i="57"/>
  <c r="D2" i="57"/>
  <c r="V8" i="57"/>
  <c r="I2" i="57"/>
  <c r="J2" i="57"/>
  <c r="E5" i="57"/>
  <c r="H5" i="57"/>
  <c r="I9" i="57"/>
  <c r="Y2" i="57"/>
  <c r="N3" i="57"/>
  <c r="D4" i="57"/>
  <c r="X5" i="57"/>
  <c r="G7" i="57"/>
  <c r="N9" i="57"/>
  <c r="Y5" i="57"/>
  <c r="S6" i="57"/>
  <c r="H7" i="57"/>
  <c r="Q9" i="57"/>
  <c r="T2" i="57"/>
  <c r="W3" i="57"/>
  <c r="X2" i="57"/>
  <c r="C4" i="57"/>
  <c r="Z5" i="57"/>
  <c r="T6" i="57"/>
  <c r="I7" i="57"/>
  <c r="U8" i="57"/>
  <c r="Z7" i="57"/>
  <c r="W8" i="57"/>
  <c r="T4" i="57"/>
  <c r="AD7" i="57"/>
  <c r="C3" i="57"/>
  <c r="W4" i="57"/>
  <c r="D3" i="57"/>
  <c r="X4" i="57"/>
  <c r="J8" i="57"/>
  <c r="D9" i="57"/>
  <c r="X9" i="57"/>
  <c r="E2" i="57"/>
  <c r="U2" i="57"/>
  <c r="I6" i="57"/>
  <c r="W7" i="57"/>
  <c r="Q8" i="57"/>
  <c r="AB9" i="57"/>
  <c r="G2" i="57"/>
  <c r="V2" i="57"/>
  <c r="R3" i="57"/>
  <c r="R4" i="57"/>
  <c r="U5" i="57"/>
  <c r="J6" i="57"/>
  <c r="C7" i="57"/>
  <c r="X7" i="57"/>
  <c r="R8" i="57"/>
  <c r="G9" i="57"/>
  <c r="AC9" i="57"/>
  <c r="Q4" i="57"/>
  <c r="T5" i="57"/>
  <c r="E9" i="57"/>
  <c r="H2" i="57"/>
  <c r="W2" i="57"/>
  <c r="S3" i="57"/>
  <c r="S4" i="57"/>
  <c r="V5" i="57"/>
  <c r="K6" i="57"/>
  <c r="D7" i="57"/>
  <c r="Y7" i="57"/>
  <c r="S8" i="57"/>
  <c r="H9" i="57"/>
  <c r="AD9" i="57"/>
  <c r="U6" i="57"/>
  <c r="R9" i="57"/>
  <c r="AD2" i="57"/>
  <c r="G3" i="57"/>
  <c r="Z3" i="57"/>
  <c r="I4" i="57"/>
  <c r="J5" i="57"/>
  <c r="W6" i="57"/>
  <c r="K7" i="57"/>
  <c r="E8" i="57"/>
  <c r="Y8" i="57"/>
  <c r="T9" i="57"/>
  <c r="AA5" i="57"/>
  <c r="J7" i="57"/>
  <c r="C8" i="57"/>
  <c r="X8" i="57"/>
  <c r="R2" i="57"/>
  <c r="I3" i="57"/>
  <c r="AB3" i="57"/>
  <c r="K4" i="57"/>
  <c r="AC4" i="57"/>
  <c r="M5" i="57"/>
  <c r="D6" i="57"/>
  <c r="Y6" i="57"/>
  <c r="S7" i="57"/>
  <c r="H8" i="57"/>
  <c r="AD8" i="57"/>
  <c r="V9" i="57"/>
  <c r="Q2" i="57"/>
  <c r="H3" i="57"/>
  <c r="J4" i="57"/>
  <c r="K5" i="57"/>
  <c r="C6" i="57"/>
  <c r="X6" i="57"/>
  <c r="R7" i="57"/>
  <c r="G8" i="57"/>
  <c r="AC8" i="57"/>
  <c r="U9" i="57"/>
  <c r="C2" i="57"/>
  <c r="S2" i="57"/>
  <c r="M3" i="57"/>
  <c r="AD3" i="57"/>
  <c r="N4" i="57"/>
  <c r="AD4" i="57"/>
  <c r="N5" i="57"/>
  <c r="E6" i="57"/>
  <c r="Z6" i="57"/>
  <c r="T7" i="57"/>
  <c r="I8" i="57"/>
  <c r="W9" i="57"/>
  <c r="Q5" i="57"/>
  <c r="AC5" i="57"/>
  <c r="N6" i="57"/>
  <c r="M7" i="57"/>
  <c r="K8" i="57"/>
  <c r="Z8" i="57"/>
  <c r="J9" i="57"/>
  <c r="Y9" i="57"/>
  <c r="J3" i="57"/>
  <c r="X3" i="57"/>
  <c r="G4" i="57"/>
  <c r="U4" i="57"/>
  <c r="C5" i="57"/>
  <c r="R5" i="57"/>
  <c r="AD5" i="57"/>
  <c r="Q6" i="57"/>
  <c r="AC6" i="57"/>
  <c r="N7" i="57"/>
  <c r="AB7" i="57"/>
  <c r="M8" i="57"/>
  <c r="K9" i="57"/>
  <c r="Z9" i="57"/>
  <c r="K3" i="57"/>
  <c r="Y3" i="57"/>
  <c r="H4" i="57"/>
  <c r="V4" i="57"/>
  <c r="D5" i="57"/>
  <c r="S5" i="57"/>
  <c r="R6" i="57"/>
  <c r="AD6" i="57"/>
  <c r="Q7" i="57"/>
  <c r="AC7" i="57"/>
  <c r="N8" i="57"/>
  <c r="M9" i="57"/>
  <c r="AA9" i="57"/>
  <c r="Q3" i="57"/>
  <c r="AC3" i="57"/>
  <c r="M4" i="57"/>
  <c r="Z4" i="57"/>
  <c r="I5" i="57"/>
  <c r="W5" i="57"/>
  <c r="G6" i="57"/>
  <c r="V6" i="57"/>
  <c r="E7" i="57"/>
  <c r="U7" i="57"/>
  <c r="D8" i="57"/>
  <c r="T8" i="57"/>
  <c r="C9" i="57"/>
  <c r="S9" i="57"/>
  <c r="A7" i="57"/>
  <c r="A9" i="57"/>
  <c r="A6" i="57"/>
  <c r="A3" i="57"/>
  <c r="A2" i="57"/>
  <c r="A8" i="57"/>
  <c r="A4" i="57"/>
  <c r="A5" i="57"/>
  <c r="AV1" i="57"/>
  <c r="AW1" i="57"/>
  <c r="AX1" i="57"/>
  <c r="AY1" i="57"/>
  <c r="AU1" i="57"/>
  <c r="AT1" i="57"/>
  <c r="AS1" i="57"/>
  <c r="AR1" i="57"/>
  <c r="AQ1" i="57"/>
  <c r="AP1" i="57"/>
  <c r="AO1" i="57"/>
  <c r="AN1" i="57"/>
  <c r="AM1" i="57"/>
  <c r="AL1" i="57"/>
  <c r="AK1" i="57"/>
  <c r="AD502" i="45"/>
  <c r="AC502" i="45"/>
  <c r="AB502" i="45"/>
  <c r="AD501" i="45"/>
  <c r="AC501" i="45"/>
  <c r="AB501" i="45"/>
  <c r="AD500" i="45"/>
  <c r="AC500" i="45"/>
  <c r="AB500" i="45"/>
  <c r="AD499" i="45"/>
  <c r="AC499" i="45"/>
  <c r="AB499" i="45"/>
  <c r="AD498" i="45"/>
  <c r="AC498" i="45"/>
  <c r="AB498" i="45"/>
  <c r="AD497" i="45"/>
  <c r="AC497" i="45"/>
  <c r="AB497" i="45"/>
  <c r="AD496" i="45"/>
  <c r="AC496" i="45"/>
  <c r="AB496" i="45"/>
  <c r="AD495" i="45"/>
  <c r="AC495" i="45"/>
  <c r="AB495" i="45"/>
  <c r="AD494" i="45"/>
  <c r="AC494" i="45"/>
  <c r="AB494" i="45"/>
  <c r="AD493" i="45"/>
  <c r="AC493" i="45"/>
  <c r="AB493" i="45"/>
  <c r="AD492" i="45"/>
  <c r="AC492" i="45"/>
  <c r="AB492" i="45"/>
  <c r="AD491" i="45"/>
  <c r="AC491" i="45"/>
  <c r="AB491" i="45"/>
  <c r="AD490" i="45"/>
  <c r="AC490" i="45"/>
  <c r="AB490" i="45"/>
  <c r="AD489" i="45"/>
  <c r="AC489" i="45"/>
  <c r="AB489" i="45"/>
  <c r="AD488" i="45"/>
  <c r="AC488" i="45"/>
  <c r="AB488" i="45"/>
  <c r="AD487" i="45"/>
  <c r="AC487" i="45"/>
  <c r="AB487" i="45"/>
  <c r="AD486" i="45"/>
  <c r="AC486" i="45"/>
  <c r="AB486" i="45"/>
  <c r="AD485" i="45"/>
  <c r="AC485" i="45"/>
  <c r="AB485" i="45"/>
  <c r="AD484" i="45"/>
  <c r="AC484" i="45"/>
  <c r="AB484" i="45"/>
  <c r="AD483" i="45"/>
  <c r="AC483" i="45"/>
  <c r="AB483" i="45"/>
  <c r="AD482" i="45"/>
  <c r="AC482" i="45"/>
  <c r="AB482" i="45"/>
  <c r="AD481" i="45"/>
  <c r="AC481" i="45"/>
  <c r="AB481" i="45"/>
  <c r="AD480" i="45"/>
  <c r="AC480" i="45"/>
  <c r="AB480" i="45"/>
  <c r="AD479" i="45"/>
  <c r="AC479" i="45"/>
  <c r="AB479" i="45"/>
  <c r="AD478" i="45"/>
  <c r="AC478" i="45"/>
  <c r="AB478" i="45"/>
  <c r="AD477" i="45"/>
  <c r="AC477" i="45"/>
  <c r="AB477" i="45"/>
  <c r="AD476" i="45"/>
  <c r="AC476" i="45"/>
  <c r="AB476" i="45"/>
  <c r="AD475" i="45"/>
  <c r="AC475" i="45"/>
  <c r="AB475" i="45"/>
  <c r="AD474" i="45"/>
  <c r="AC474" i="45"/>
  <c r="AB474" i="45"/>
  <c r="AD473" i="45"/>
  <c r="AC473" i="45"/>
  <c r="AB473" i="45"/>
  <c r="AD472" i="45"/>
  <c r="AC472" i="45"/>
  <c r="AB472" i="45"/>
  <c r="AD471" i="45"/>
  <c r="AC471" i="45"/>
  <c r="AB471" i="45"/>
  <c r="AD470" i="45"/>
  <c r="AC470" i="45"/>
  <c r="AB470" i="45"/>
  <c r="AD469" i="45"/>
  <c r="AC469" i="45"/>
  <c r="AB469" i="45"/>
  <c r="AD468" i="45"/>
  <c r="AC468" i="45"/>
  <c r="AB468" i="45"/>
  <c r="AD467" i="45"/>
  <c r="AC467" i="45"/>
  <c r="AB467" i="45"/>
  <c r="AD466" i="45"/>
  <c r="AC466" i="45"/>
  <c r="AB466" i="45"/>
  <c r="AD465" i="45"/>
  <c r="AC465" i="45"/>
  <c r="AB465" i="45"/>
  <c r="AD464" i="45"/>
  <c r="AC464" i="45"/>
  <c r="AB464" i="45"/>
  <c r="AD463" i="45"/>
  <c r="AC463" i="45"/>
  <c r="AB463" i="45"/>
  <c r="AD462" i="45"/>
  <c r="AC462" i="45"/>
  <c r="AB462" i="45"/>
  <c r="AD461" i="45"/>
  <c r="AC461" i="45"/>
  <c r="AB461" i="45"/>
  <c r="AD460" i="45"/>
  <c r="AC460" i="45"/>
  <c r="AB460" i="45"/>
  <c r="AD459" i="45"/>
  <c r="AC459" i="45"/>
  <c r="AB459" i="45"/>
  <c r="AD458" i="45"/>
  <c r="AC458" i="45"/>
  <c r="AB458" i="45"/>
  <c r="AD457" i="45"/>
  <c r="AC457" i="45"/>
  <c r="AB457" i="45"/>
  <c r="AD456" i="45"/>
  <c r="AC456" i="45"/>
  <c r="AB456" i="45"/>
  <c r="AD455" i="45"/>
  <c r="AC455" i="45"/>
  <c r="AB455" i="45"/>
  <c r="AD454" i="45"/>
  <c r="AC454" i="45"/>
  <c r="AB454" i="45"/>
  <c r="AD453" i="45"/>
  <c r="AC453" i="45"/>
  <c r="AB453" i="45"/>
  <c r="AD452" i="45"/>
  <c r="AC452" i="45"/>
  <c r="AB452" i="45"/>
  <c r="AD451" i="45"/>
  <c r="AC451" i="45"/>
  <c r="AB451" i="45"/>
  <c r="AD450" i="45"/>
  <c r="AC450" i="45"/>
  <c r="AB450" i="45"/>
  <c r="AD449" i="45"/>
  <c r="AC449" i="45"/>
  <c r="AB449" i="45"/>
  <c r="AD448" i="45"/>
  <c r="AC448" i="45"/>
  <c r="AB448" i="45"/>
  <c r="AD447" i="45"/>
  <c r="AC447" i="45"/>
  <c r="AB447" i="45"/>
  <c r="AD446" i="45"/>
  <c r="AC446" i="45"/>
  <c r="AB446" i="45"/>
  <c r="AD445" i="45"/>
  <c r="AC445" i="45"/>
  <c r="AB445" i="45"/>
  <c r="AD444" i="45"/>
  <c r="AC444" i="45"/>
  <c r="AB444" i="45"/>
  <c r="AD443" i="45"/>
  <c r="AC443" i="45"/>
  <c r="AB443" i="45"/>
  <c r="AD442" i="45"/>
  <c r="AC442" i="45"/>
  <c r="AB442" i="45"/>
  <c r="AD441" i="45"/>
  <c r="AC441" i="45"/>
  <c r="AB441" i="45"/>
  <c r="AD440" i="45"/>
  <c r="AC440" i="45"/>
  <c r="AB440" i="45"/>
  <c r="AD439" i="45"/>
  <c r="AC439" i="45"/>
  <c r="AB439" i="45"/>
  <c r="AD438" i="45"/>
  <c r="AC438" i="45"/>
  <c r="AB438" i="45"/>
  <c r="AD437" i="45"/>
  <c r="AC437" i="45"/>
  <c r="AB437" i="45"/>
  <c r="AD436" i="45"/>
  <c r="AC436" i="45"/>
  <c r="AB436" i="45"/>
  <c r="AD435" i="45"/>
  <c r="AC435" i="45"/>
  <c r="AB435" i="45"/>
  <c r="AD434" i="45"/>
  <c r="AC434" i="45"/>
  <c r="AB434" i="45"/>
  <c r="AD433" i="45"/>
  <c r="AC433" i="45"/>
  <c r="AB433" i="45"/>
  <c r="AD432" i="45"/>
  <c r="AC432" i="45"/>
  <c r="AB432" i="45"/>
  <c r="AD431" i="45"/>
  <c r="AC431" i="45"/>
  <c r="AB431" i="45"/>
  <c r="AD430" i="45"/>
  <c r="AC430" i="45"/>
  <c r="AB430" i="45"/>
  <c r="AD429" i="45"/>
  <c r="AC429" i="45"/>
  <c r="AB429" i="45"/>
  <c r="AD428" i="45"/>
  <c r="AC428" i="45"/>
  <c r="AB428" i="45"/>
  <c r="AD427" i="45"/>
  <c r="AC427" i="45"/>
  <c r="AB427" i="45"/>
  <c r="AD426" i="45"/>
  <c r="AC426" i="45"/>
  <c r="AB426" i="45"/>
  <c r="AD425" i="45"/>
  <c r="AC425" i="45"/>
  <c r="AB425" i="45"/>
  <c r="AD424" i="45"/>
  <c r="AC424" i="45"/>
  <c r="AB424" i="45"/>
  <c r="AD423" i="45"/>
  <c r="AC423" i="45"/>
  <c r="AB423" i="45"/>
  <c r="AD422" i="45"/>
  <c r="AC422" i="45"/>
  <c r="AB422" i="45"/>
  <c r="AD421" i="45"/>
  <c r="AC421" i="45"/>
  <c r="AB421" i="45"/>
  <c r="AD420" i="45"/>
  <c r="AC420" i="45"/>
  <c r="AB420" i="45"/>
  <c r="AD419" i="45"/>
  <c r="AC419" i="45"/>
  <c r="AB419" i="45"/>
  <c r="AD418" i="45"/>
  <c r="AC418" i="45"/>
  <c r="AB418" i="45"/>
  <c r="AD417" i="45"/>
  <c r="AC417" i="45"/>
  <c r="AB417" i="45"/>
  <c r="AD416" i="45"/>
  <c r="AC416" i="45"/>
  <c r="AB416" i="45"/>
  <c r="AD415" i="45"/>
  <c r="AC415" i="45"/>
  <c r="AB415" i="45"/>
  <c r="AD414" i="45"/>
  <c r="AC414" i="45"/>
  <c r="AB414" i="45"/>
  <c r="AD413" i="45"/>
  <c r="AC413" i="45"/>
  <c r="AB413" i="45"/>
  <c r="AD412" i="45"/>
  <c r="AC412" i="45"/>
  <c r="AB412" i="45"/>
  <c r="AD411" i="45"/>
  <c r="AC411" i="45"/>
  <c r="AB411" i="45"/>
  <c r="AD410" i="45"/>
  <c r="AC410" i="45"/>
  <c r="AB410" i="45"/>
  <c r="AD409" i="45"/>
  <c r="AC409" i="45"/>
  <c r="AB409" i="45"/>
  <c r="AD408" i="45"/>
  <c r="AC408" i="45"/>
  <c r="AB408" i="45"/>
  <c r="AD407" i="45"/>
  <c r="AC407" i="45"/>
  <c r="AB407" i="45"/>
  <c r="AD406" i="45"/>
  <c r="AC406" i="45"/>
  <c r="AB406" i="45"/>
  <c r="AD405" i="45"/>
  <c r="AC405" i="45"/>
  <c r="AB405" i="45"/>
  <c r="AD404" i="45"/>
  <c r="AC404" i="45"/>
  <c r="AB404" i="45"/>
  <c r="AD403" i="45"/>
  <c r="AC403" i="45"/>
  <c r="AB403" i="45"/>
  <c r="AD402" i="45"/>
  <c r="AC402" i="45"/>
  <c r="AB402" i="45"/>
  <c r="AD401" i="45"/>
  <c r="AC401" i="45"/>
  <c r="AB401" i="45"/>
  <c r="AD400" i="45"/>
  <c r="AC400" i="45"/>
  <c r="AB400" i="45"/>
  <c r="AD399" i="45"/>
  <c r="AC399" i="45"/>
  <c r="AB399" i="45"/>
  <c r="AD398" i="45"/>
  <c r="AC398" i="45"/>
  <c r="AB398" i="45"/>
  <c r="AD397" i="45"/>
  <c r="AC397" i="45"/>
  <c r="AB397" i="45"/>
  <c r="AD396" i="45"/>
  <c r="AC396" i="45"/>
  <c r="AB396" i="45"/>
  <c r="AD395" i="45"/>
  <c r="AC395" i="45"/>
  <c r="AB395" i="45"/>
  <c r="AD394" i="45"/>
  <c r="AC394" i="45"/>
  <c r="AB394" i="45"/>
  <c r="AD393" i="45"/>
  <c r="AC393" i="45"/>
  <c r="AB393" i="45"/>
  <c r="AD392" i="45"/>
  <c r="AC392" i="45"/>
  <c r="AB392" i="45"/>
  <c r="AD391" i="45"/>
  <c r="AC391" i="45"/>
  <c r="AB391" i="45"/>
  <c r="AD390" i="45"/>
  <c r="AC390" i="45"/>
  <c r="AB390" i="45"/>
  <c r="AD389" i="45"/>
  <c r="AC389" i="45"/>
  <c r="AB389" i="45"/>
  <c r="AD388" i="45"/>
  <c r="AC388" i="45"/>
  <c r="AB388" i="45"/>
  <c r="AD387" i="45"/>
  <c r="AC387" i="45"/>
  <c r="AB387" i="45"/>
  <c r="AD386" i="45"/>
  <c r="AC386" i="45"/>
  <c r="AB386" i="45"/>
  <c r="AD385" i="45"/>
  <c r="AC385" i="45"/>
  <c r="AB385" i="45"/>
  <c r="AD384" i="45"/>
  <c r="AC384" i="45"/>
  <c r="AB384" i="45"/>
  <c r="AD383" i="45"/>
  <c r="AC383" i="45"/>
  <c r="AB383" i="45"/>
  <c r="AD382" i="45"/>
  <c r="AC382" i="45"/>
  <c r="AB382" i="45"/>
  <c r="AD381" i="45"/>
  <c r="AC381" i="45"/>
  <c r="AB381" i="45"/>
  <c r="AD380" i="45"/>
  <c r="AC380" i="45"/>
  <c r="AB380" i="45"/>
  <c r="AD379" i="45"/>
  <c r="AC379" i="45"/>
  <c r="AB379" i="45"/>
  <c r="AD378" i="45"/>
  <c r="AC378" i="45"/>
  <c r="AB378" i="45"/>
  <c r="AD377" i="45"/>
  <c r="AC377" i="45"/>
  <c r="AB377" i="45"/>
  <c r="AD376" i="45"/>
  <c r="AC376" i="45"/>
  <c r="AB376" i="45"/>
  <c r="AD375" i="45"/>
  <c r="AC375" i="45"/>
  <c r="AB375" i="45"/>
  <c r="AD374" i="45"/>
  <c r="AC374" i="45"/>
  <c r="AB374" i="45"/>
  <c r="AD373" i="45"/>
  <c r="AC373" i="45"/>
  <c r="AB373" i="45"/>
  <c r="AD372" i="45"/>
  <c r="AC372" i="45"/>
  <c r="AB372" i="45"/>
  <c r="AD371" i="45"/>
  <c r="AC371" i="45"/>
  <c r="AB371" i="45"/>
  <c r="AD370" i="45"/>
  <c r="AC370" i="45"/>
  <c r="AB370" i="45"/>
  <c r="AD369" i="45"/>
  <c r="AC369" i="45"/>
  <c r="AB369" i="45"/>
  <c r="AD368" i="45"/>
  <c r="AC368" i="45"/>
  <c r="AB368" i="45"/>
  <c r="AD367" i="45"/>
  <c r="AC367" i="45"/>
  <c r="AB367" i="45"/>
  <c r="AD366" i="45"/>
  <c r="AC366" i="45"/>
  <c r="AB366" i="45"/>
  <c r="AD365" i="45"/>
  <c r="AC365" i="45"/>
  <c r="AB365" i="45"/>
  <c r="AD364" i="45"/>
  <c r="AC364" i="45"/>
  <c r="AB364" i="45"/>
  <c r="AD363" i="45"/>
  <c r="AC363" i="45"/>
  <c r="AB363" i="45"/>
  <c r="AD362" i="45"/>
  <c r="AC362" i="45"/>
  <c r="AB362" i="45"/>
  <c r="AD361" i="45"/>
  <c r="AC361" i="45"/>
  <c r="AB361" i="45"/>
  <c r="AD360" i="45"/>
  <c r="AC360" i="45"/>
  <c r="AB360" i="45"/>
  <c r="AD359" i="45"/>
  <c r="AC359" i="45"/>
  <c r="AB359" i="45"/>
  <c r="AD358" i="45"/>
  <c r="AC358" i="45"/>
  <c r="AB358" i="45"/>
  <c r="AD357" i="45"/>
  <c r="AC357" i="45"/>
  <c r="AB357" i="45"/>
  <c r="AD356" i="45"/>
  <c r="AC356" i="45"/>
  <c r="AB356" i="45"/>
  <c r="AD355" i="45"/>
  <c r="AC355" i="45"/>
  <c r="AB355" i="45"/>
  <c r="AD354" i="45"/>
  <c r="AC354" i="45"/>
  <c r="AB354" i="45"/>
  <c r="AD353" i="45"/>
  <c r="AC353" i="45"/>
  <c r="AB353" i="45"/>
  <c r="AD352" i="45"/>
  <c r="AC352" i="45"/>
  <c r="AB352" i="45"/>
  <c r="AD351" i="45"/>
  <c r="AC351" i="45"/>
  <c r="AB351" i="45"/>
  <c r="AD350" i="45"/>
  <c r="AC350" i="45"/>
  <c r="AB350" i="45"/>
  <c r="AD349" i="45"/>
  <c r="AC349" i="45"/>
  <c r="AB349" i="45"/>
  <c r="AD348" i="45"/>
  <c r="AC348" i="45"/>
  <c r="AB348" i="45"/>
  <c r="AD347" i="45"/>
  <c r="AC347" i="45"/>
  <c r="AB347" i="45"/>
  <c r="AD346" i="45"/>
  <c r="AC346" i="45"/>
  <c r="AB346" i="45"/>
  <c r="AD345" i="45"/>
  <c r="AC345" i="45"/>
  <c r="AB345" i="45"/>
  <c r="AD344" i="45"/>
  <c r="AC344" i="45"/>
  <c r="AB344" i="45"/>
  <c r="AD343" i="45"/>
  <c r="AC343" i="45"/>
  <c r="AB343" i="45"/>
  <c r="AD342" i="45"/>
  <c r="AC342" i="45"/>
  <c r="AB342" i="45"/>
  <c r="AD341" i="45"/>
  <c r="AC341" i="45"/>
  <c r="AB341" i="45"/>
  <c r="AD340" i="45"/>
  <c r="AC340" i="45"/>
  <c r="AB340" i="45"/>
  <c r="AD339" i="45"/>
  <c r="AC339" i="45"/>
  <c r="AB339" i="45"/>
  <c r="AD338" i="45"/>
  <c r="AC338" i="45"/>
  <c r="AB338" i="45"/>
  <c r="AD337" i="45"/>
  <c r="AC337" i="45"/>
  <c r="AB337" i="45"/>
  <c r="AD336" i="45"/>
  <c r="AC336" i="45"/>
  <c r="AB336" i="45"/>
  <c r="AD335" i="45"/>
  <c r="AC335" i="45"/>
  <c r="AB335" i="45"/>
  <c r="AD334" i="45"/>
  <c r="AC334" i="45"/>
  <c r="AB334" i="45"/>
  <c r="AD333" i="45"/>
  <c r="AC333" i="45"/>
  <c r="AB333" i="45"/>
  <c r="AD332" i="45"/>
  <c r="AC332" i="45"/>
  <c r="AB332" i="45"/>
  <c r="AD331" i="45"/>
  <c r="AC331" i="45"/>
  <c r="AB331" i="45"/>
  <c r="AD330" i="45"/>
  <c r="AC330" i="45"/>
  <c r="AB330" i="45"/>
  <c r="AD329" i="45"/>
  <c r="AC329" i="45"/>
  <c r="AB329" i="45"/>
  <c r="AD328" i="45"/>
  <c r="AC328" i="45"/>
  <c r="AB328" i="45"/>
  <c r="AD327" i="45"/>
  <c r="AC327" i="45"/>
  <c r="AB327" i="45"/>
  <c r="AD326" i="45"/>
  <c r="AC326" i="45"/>
  <c r="AB326" i="45"/>
  <c r="AD325" i="45"/>
  <c r="AC325" i="45"/>
  <c r="AB325" i="45"/>
  <c r="AD324" i="45"/>
  <c r="AC324" i="45"/>
  <c r="AB324" i="45"/>
  <c r="AD323" i="45"/>
  <c r="AC323" i="45"/>
  <c r="AB323" i="45"/>
  <c r="AD322" i="45"/>
  <c r="AC322" i="45"/>
  <c r="AB322" i="45"/>
  <c r="AD321" i="45"/>
  <c r="AC321" i="45"/>
  <c r="AB321" i="45"/>
  <c r="AD320" i="45"/>
  <c r="AC320" i="45"/>
  <c r="AB320" i="45"/>
  <c r="AD319" i="45"/>
  <c r="AC319" i="45"/>
  <c r="AB319" i="45"/>
  <c r="AD318" i="45"/>
  <c r="AC318" i="45"/>
  <c r="AB318" i="45"/>
  <c r="AD317" i="45"/>
  <c r="AC317" i="45"/>
  <c r="AB317" i="45"/>
  <c r="AD316" i="45"/>
  <c r="AC316" i="45"/>
  <c r="AB316" i="45"/>
  <c r="AD315" i="45"/>
  <c r="AC315" i="45"/>
  <c r="AB315" i="45"/>
  <c r="AD314" i="45"/>
  <c r="AC314" i="45"/>
  <c r="AB314" i="45"/>
  <c r="AD313" i="45"/>
  <c r="AC313" i="45"/>
  <c r="AB313" i="45"/>
  <c r="AD312" i="45"/>
  <c r="AC312" i="45"/>
  <c r="AB312" i="45"/>
  <c r="AD311" i="45"/>
  <c r="AC311" i="45"/>
  <c r="AB311" i="45"/>
  <c r="AD310" i="45"/>
  <c r="AC310" i="45"/>
  <c r="AB310" i="45"/>
  <c r="AD309" i="45"/>
  <c r="AC309" i="45"/>
  <c r="AB309" i="45"/>
  <c r="AD308" i="45"/>
  <c r="AC308" i="45"/>
  <c r="AB308" i="45"/>
  <c r="AD307" i="45"/>
  <c r="AC307" i="45"/>
  <c r="AB307" i="45"/>
  <c r="AD306" i="45"/>
  <c r="AC306" i="45"/>
  <c r="AB306" i="45"/>
  <c r="AD305" i="45"/>
  <c r="AC305" i="45"/>
  <c r="AB305" i="45"/>
  <c r="AD304" i="45"/>
  <c r="AC304" i="45"/>
  <c r="AB304" i="45"/>
  <c r="AD303" i="45"/>
  <c r="AC303" i="45"/>
  <c r="AB303" i="45"/>
  <c r="AD302" i="45"/>
  <c r="AC302" i="45"/>
  <c r="AB302" i="45"/>
  <c r="AD301" i="45"/>
  <c r="AC301" i="45"/>
  <c r="AB301" i="45"/>
  <c r="AD300" i="45"/>
  <c r="AC300" i="45"/>
  <c r="AB300" i="45"/>
  <c r="AD299" i="45"/>
  <c r="AC299" i="45"/>
  <c r="AB299" i="45"/>
  <c r="AD298" i="45"/>
  <c r="AC298" i="45"/>
  <c r="AB298" i="45"/>
  <c r="AD297" i="45"/>
  <c r="AC297" i="45"/>
  <c r="AB297" i="45"/>
  <c r="AD296" i="45"/>
  <c r="AC296" i="45"/>
  <c r="AB296" i="45"/>
  <c r="AD295" i="45"/>
  <c r="AC295" i="45"/>
  <c r="AB295" i="45"/>
  <c r="AD294" i="45"/>
  <c r="AC294" i="45"/>
  <c r="AB294" i="45"/>
  <c r="AD293" i="45"/>
  <c r="AC293" i="45"/>
  <c r="AB293" i="45"/>
  <c r="AD292" i="45"/>
  <c r="AC292" i="45"/>
  <c r="AB292" i="45"/>
  <c r="AD291" i="45"/>
  <c r="AC291" i="45"/>
  <c r="AB291" i="45"/>
  <c r="AD290" i="45"/>
  <c r="AC290" i="45"/>
  <c r="AB290" i="45"/>
  <c r="AD289" i="45"/>
  <c r="AC289" i="45"/>
  <c r="AB289" i="45"/>
  <c r="AD288" i="45"/>
  <c r="AC288" i="45"/>
  <c r="AB288" i="45"/>
  <c r="AD287" i="45"/>
  <c r="AC287" i="45"/>
  <c r="AB287" i="45"/>
  <c r="AD286" i="45"/>
  <c r="AC286" i="45"/>
  <c r="AB286" i="45"/>
  <c r="AD285" i="45"/>
  <c r="AC285" i="45"/>
  <c r="AB285" i="45"/>
  <c r="AD284" i="45"/>
  <c r="AC284" i="45"/>
  <c r="AB284" i="45"/>
  <c r="AD283" i="45"/>
  <c r="AC283" i="45"/>
  <c r="AB283" i="45"/>
  <c r="AD282" i="45"/>
  <c r="AC282" i="45"/>
  <c r="AB282" i="45"/>
  <c r="AD281" i="45"/>
  <c r="AC281" i="45"/>
  <c r="AB281" i="45"/>
  <c r="AD280" i="45"/>
  <c r="AC280" i="45"/>
  <c r="AB280" i="45"/>
  <c r="AD279" i="45"/>
  <c r="AC279" i="45"/>
  <c r="AB279" i="45"/>
  <c r="AD278" i="45"/>
  <c r="AC278" i="45"/>
  <c r="AB278" i="45"/>
  <c r="AD277" i="45"/>
  <c r="AC277" i="45"/>
  <c r="AB277" i="45"/>
  <c r="AD276" i="45"/>
  <c r="AC276" i="45"/>
  <c r="AB276" i="45"/>
  <c r="AD275" i="45"/>
  <c r="AC275" i="45"/>
  <c r="AB275" i="45"/>
  <c r="AD274" i="45"/>
  <c r="AC274" i="45"/>
  <c r="AB274" i="45"/>
  <c r="AD273" i="45"/>
  <c r="AC273" i="45"/>
  <c r="AB273" i="45"/>
  <c r="AD272" i="45"/>
  <c r="AC272" i="45"/>
  <c r="AB272" i="45"/>
  <c r="AD271" i="45"/>
  <c r="AC271" i="45"/>
  <c r="AB271" i="45"/>
  <c r="AD270" i="45"/>
  <c r="AC270" i="45"/>
  <c r="AB270" i="45"/>
  <c r="AD269" i="45"/>
  <c r="AC269" i="45"/>
  <c r="AB269" i="45"/>
  <c r="AD268" i="45"/>
  <c r="AC268" i="45"/>
  <c r="AB268" i="45"/>
  <c r="AD267" i="45"/>
  <c r="AC267" i="45"/>
  <c r="AB267" i="45"/>
  <c r="AD266" i="45"/>
  <c r="AC266" i="45"/>
  <c r="AB266" i="45"/>
  <c r="AD265" i="45"/>
  <c r="AC265" i="45"/>
  <c r="AB265" i="45"/>
  <c r="AD264" i="45"/>
  <c r="AC264" i="45"/>
  <c r="AB264" i="45"/>
  <c r="AD263" i="45"/>
  <c r="AC263" i="45"/>
  <c r="AB263" i="45"/>
  <c r="AD262" i="45"/>
  <c r="AC262" i="45"/>
  <c r="AB262" i="45"/>
  <c r="AD261" i="45"/>
  <c r="AC261" i="45"/>
  <c r="AB261" i="45"/>
  <c r="AD260" i="45"/>
  <c r="AC260" i="45"/>
  <c r="AB260" i="45"/>
  <c r="AD259" i="45"/>
  <c r="AC259" i="45"/>
  <c r="AB259" i="45"/>
  <c r="AD258" i="45"/>
  <c r="AC258" i="45"/>
  <c r="AB258" i="45"/>
  <c r="AD257" i="45"/>
  <c r="AC257" i="45"/>
  <c r="AB257" i="45"/>
  <c r="AD256" i="45"/>
  <c r="AC256" i="45"/>
  <c r="AB256" i="45"/>
  <c r="AD255" i="45"/>
  <c r="AC255" i="45"/>
  <c r="AB255" i="45"/>
  <c r="AD254" i="45"/>
  <c r="AC254" i="45"/>
  <c r="AB254" i="45"/>
  <c r="AD253" i="45"/>
  <c r="AC253" i="45"/>
  <c r="AB253" i="45"/>
  <c r="AD252" i="45"/>
  <c r="AC252" i="45"/>
  <c r="AB252" i="45"/>
  <c r="AD251" i="45"/>
  <c r="AC251" i="45"/>
  <c r="AB251" i="45"/>
  <c r="AD250" i="45"/>
  <c r="AC250" i="45"/>
  <c r="AB250" i="45"/>
  <c r="AD249" i="45"/>
  <c r="AC249" i="45"/>
  <c r="AB249" i="45"/>
  <c r="AD248" i="45"/>
  <c r="AC248" i="45"/>
  <c r="AB248" i="45"/>
  <c r="AD247" i="45"/>
  <c r="AC247" i="45"/>
  <c r="AB247" i="45"/>
  <c r="AD246" i="45"/>
  <c r="AC246" i="45"/>
  <c r="AB246" i="45"/>
  <c r="AD245" i="45"/>
  <c r="AC245" i="45"/>
  <c r="AB245" i="45"/>
  <c r="AD244" i="45"/>
  <c r="AC244" i="45"/>
  <c r="AB244" i="45"/>
  <c r="AD243" i="45"/>
  <c r="AC243" i="45"/>
  <c r="AB243" i="45"/>
  <c r="AD242" i="45"/>
  <c r="AC242" i="45"/>
  <c r="AB242" i="45"/>
  <c r="AD241" i="45"/>
  <c r="AC241" i="45"/>
  <c r="AB241" i="45"/>
  <c r="AD240" i="45"/>
  <c r="AC240" i="45"/>
  <c r="AB240" i="45"/>
  <c r="AD239" i="45"/>
  <c r="AC239" i="45"/>
  <c r="AB239" i="45"/>
  <c r="AD238" i="45"/>
  <c r="AC238" i="45"/>
  <c r="AB238" i="45"/>
  <c r="AD237" i="45"/>
  <c r="AC237" i="45"/>
  <c r="AB237" i="45"/>
  <c r="AD236" i="45"/>
  <c r="AC236" i="45"/>
  <c r="AB236" i="45"/>
  <c r="AD235" i="45"/>
  <c r="AC235" i="45"/>
  <c r="AB235" i="45"/>
  <c r="AD234" i="45"/>
  <c r="AC234" i="45"/>
  <c r="AB234" i="45"/>
  <c r="AD233" i="45"/>
  <c r="AC233" i="45"/>
  <c r="AB233" i="45"/>
  <c r="AD232" i="45"/>
  <c r="AC232" i="45"/>
  <c r="AB232" i="45"/>
  <c r="AD231" i="45"/>
  <c r="AC231" i="45"/>
  <c r="AB231" i="45"/>
  <c r="AD230" i="45"/>
  <c r="AC230" i="45"/>
  <c r="AB230" i="45"/>
  <c r="AD229" i="45"/>
  <c r="AC229" i="45"/>
  <c r="AB229" i="45"/>
  <c r="AD228" i="45"/>
  <c r="AC228" i="45"/>
  <c r="AB228" i="45"/>
  <c r="AD227" i="45"/>
  <c r="AC227" i="45"/>
  <c r="AB227" i="45"/>
  <c r="AD226" i="45"/>
  <c r="AC226" i="45"/>
  <c r="AB226" i="45"/>
  <c r="AD225" i="45"/>
  <c r="AC225" i="45"/>
  <c r="AB225" i="45"/>
  <c r="AD224" i="45"/>
  <c r="AC224" i="45"/>
  <c r="AB224" i="45"/>
  <c r="AD223" i="45"/>
  <c r="AC223" i="45"/>
  <c r="AB223" i="45"/>
  <c r="AD222" i="45"/>
  <c r="AC222" i="45"/>
  <c r="AB222" i="45"/>
  <c r="AD221" i="45"/>
  <c r="AC221" i="45"/>
  <c r="AB221" i="45"/>
  <c r="AD220" i="45"/>
  <c r="AC220" i="45"/>
  <c r="AB220" i="45"/>
  <c r="AD219" i="45"/>
  <c r="AC219" i="45"/>
  <c r="AB219" i="45"/>
  <c r="AD218" i="45"/>
  <c r="AC218" i="45"/>
  <c r="AB218" i="45"/>
  <c r="AD217" i="45"/>
  <c r="AC217" i="45"/>
  <c r="AB217" i="45"/>
  <c r="AD216" i="45"/>
  <c r="AC216" i="45"/>
  <c r="AB216" i="45"/>
  <c r="AD215" i="45"/>
  <c r="AC215" i="45"/>
  <c r="AB215" i="45"/>
  <c r="AD214" i="45"/>
  <c r="AC214" i="45"/>
  <c r="AB214" i="45"/>
  <c r="AD213" i="45"/>
  <c r="AC213" i="45"/>
  <c r="AB213" i="45"/>
  <c r="AD212" i="45"/>
  <c r="AC212" i="45"/>
  <c r="AB212" i="45"/>
  <c r="AD211" i="45"/>
  <c r="AC211" i="45"/>
  <c r="AB211" i="45"/>
  <c r="AD210" i="45"/>
  <c r="AC210" i="45"/>
  <c r="AB210" i="45"/>
  <c r="AD209" i="45"/>
  <c r="AC209" i="45"/>
  <c r="AB209" i="45"/>
  <c r="AD208" i="45"/>
  <c r="AC208" i="45"/>
  <c r="AB208" i="45"/>
  <c r="AD207" i="45"/>
  <c r="AC207" i="45"/>
  <c r="AB207" i="45"/>
  <c r="AD206" i="45"/>
  <c r="AC206" i="45"/>
  <c r="AB206" i="45"/>
  <c r="AD205" i="45"/>
  <c r="AC205" i="45"/>
  <c r="AB205" i="45"/>
  <c r="AD204" i="45"/>
  <c r="AC204" i="45"/>
  <c r="AB204" i="45"/>
  <c r="AD203" i="45"/>
  <c r="AC203" i="45"/>
  <c r="AB203" i="45"/>
  <c r="AD202" i="45"/>
  <c r="AC202" i="45"/>
  <c r="AB202" i="45"/>
  <c r="AD201" i="45"/>
  <c r="AC201" i="45"/>
  <c r="AB201" i="45"/>
  <c r="AD200" i="45"/>
  <c r="AC200" i="45"/>
  <c r="AB200" i="45"/>
  <c r="AD199" i="45"/>
  <c r="AC199" i="45"/>
  <c r="AB199" i="45"/>
  <c r="AD198" i="45"/>
  <c r="AC198" i="45"/>
  <c r="AB198" i="45"/>
  <c r="AD197" i="45"/>
  <c r="AC197" i="45"/>
  <c r="AB197" i="45"/>
  <c r="AD196" i="45"/>
  <c r="AC196" i="45"/>
  <c r="AB196" i="45"/>
  <c r="AD195" i="45"/>
  <c r="AC195" i="45"/>
  <c r="AB195" i="45"/>
  <c r="AD194" i="45"/>
  <c r="AC194" i="45"/>
  <c r="AB194" i="45"/>
  <c r="AD193" i="45"/>
  <c r="AC193" i="45"/>
  <c r="AB193" i="45"/>
  <c r="AD192" i="45"/>
  <c r="AC192" i="45"/>
  <c r="AB192" i="45"/>
  <c r="AD191" i="45"/>
  <c r="AC191" i="45"/>
  <c r="AB191" i="45"/>
  <c r="AD190" i="45"/>
  <c r="AC190" i="45"/>
  <c r="AB190" i="45"/>
  <c r="AD189" i="45"/>
  <c r="AC189" i="45"/>
  <c r="AB189" i="45"/>
  <c r="AD188" i="45"/>
  <c r="AC188" i="45"/>
  <c r="AB188" i="45"/>
  <c r="AD187" i="45"/>
  <c r="AC187" i="45"/>
  <c r="AB187" i="45"/>
  <c r="AD186" i="45"/>
  <c r="AC186" i="45"/>
  <c r="AB186" i="45"/>
  <c r="AD185" i="45"/>
  <c r="AC185" i="45"/>
  <c r="AB185" i="45"/>
  <c r="AD184" i="45"/>
  <c r="AC184" i="45"/>
  <c r="AB184" i="45"/>
  <c r="AD183" i="45"/>
  <c r="AC183" i="45"/>
  <c r="AB183" i="45"/>
  <c r="AD182" i="45"/>
  <c r="AC182" i="45"/>
  <c r="AB182" i="45"/>
  <c r="AD181" i="45"/>
  <c r="AC181" i="45"/>
  <c r="AB181" i="45"/>
  <c r="AD180" i="45"/>
  <c r="AC180" i="45"/>
  <c r="AB180" i="45"/>
  <c r="AD179" i="45"/>
  <c r="AC179" i="45"/>
  <c r="AB179" i="45"/>
  <c r="AD178" i="45"/>
  <c r="AC178" i="45"/>
  <c r="AB178" i="45"/>
  <c r="AD177" i="45"/>
  <c r="AC177" i="45"/>
  <c r="AB177" i="45"/>
  <c r="AD176" i="45"/>
  <c r="AC176" i="45"/>
  <c r="AB176" i="45"/>
  <c r="AD175" i="45"/>
  <c r="AC175" i="45"/>
  <c r="AB175" i="45"/>
  <c r="AD174" i="45"/>
  <c r="AC174" i="45"/>
  <c r="AB174" i="45"/>
  <c r="AD173" i="45"/>
  <c r="AC173" i="45"/>
  <c r="AB173" i="45"/>
  <c r="AD172" i="45"/>
  <c r="AC172" i="45"/>
  <c r="AB172" i="45"/>
  <c r="AD171" i="45"/>
  <c r="AC171" i="45"/>
  <c r="AB171" i="45"/>
  <c r="AD170" i="45"/>
  <c r="AC170" i="45"/>
  <c r="AB170" i="45"/>
  <c r="AD169" i="45"/>
  <c r="AC169" i="45"/>
  <c r="AB169" i="45"/>
  <c r="AD168" i="45"/>
  <c r="AC168" i="45"/>
  <c r="AB168" i="45"/>
  <c r="AD167" i="45"/>
  <c r="AC167" i="45"/>
  <c r="AB167" i="45"/>
  <c r="AD166" i="45"/>
  <c r="AC166" i="45"/>
  <c r="AB166" i="45"/>
  <c r="AD165" i="45"/>
  <c r="AC165" i="45"/>
  <c r="AB165" i="45"/>
  <c r="AD164" i="45"/>
  <c r="AC164" i="45"/>
  <c r="AB164" i="45"/>
  <c r="AD163" i="45"/>
  <c r="AC163" i="45"/>
  <c r="AB163" i="45"/>
  <c r="AD162" i="45"/>
  <c r="AC162" i="45"/>
  <c r="AB162" i="45"/>
  <c r="AD161" i="45"/>
  <c r="AC161" i="45"/>
  <c r="AB161" i="45"/>
  <c r="AD160" i="45"/>
  <c r="AC160" i="45"/>
  <c r="AB160" i="45"/>
  <c r="AD159" i="45"/>
  <c r="AC159" i="45"/>
  <c r="AB159" i="45"/>
  <c r="AD158" i="45"/>
  <c r="AC158" i="45"/>
  <c r="AB158" i="45"/>
  <c r="AD157" i="45"/>
  <c r="AC157" i="45"/>
  <c r="AB157" i="45"/>
  <c r="AD156" i="45"/>
  <c r="AC156" i="45"/>
  <c r="AB156" i="45"/>
  <c r="AD155" i="45"/>
  <c r="AC155" i="45"/>
  <c r="AB155" i="45"/>
  <c r="AD154" i="45"/>
  <c r="AC154" i="45"/>
  <c r="AB154" i="45"/>
  <c r="AD153" i="45"/>
  <c r="AC153" i="45"/>
  <c r="AB153" i="45"/>
  <c r="AD152" i="45"/>
  <c r="AC152" i="45"/>
  <c r="AB152" i="45"/>
  <c r="AD151" i="45"/>
  <c r="AC151" i="45"/>
  <c r="AB151" i="45"/>
  <c r="AD150" i="45"/>
  <c r="AC150" i="45"/>
  <c r="AB150" i="45"/>
  <c r="AD149" i="45"/>
  <c r="AC149" i="45"/>
  <c r="AB149" i="45"/>
  <c r="AD148" i="45"/>
  <c r="AC148" i="45"/>
  <c r="AB148" i="45"/>
  <c r="AD147" i="45"/>
  <c r="AC147" i="45"/>
  <c r="AB147" i="45"/>
  <c r="AD146" i="45"/>
  <c r="AC146" i="45"/>
  <c r="AB146" i="45"/>
  <c r="AD145" i="45"/>
  <c r="AC145" i="45"/>
  <c r="AB145" i="45"/>
  <c r="AD144" i="45"/>
  <c r="AC144" i="45"/>
  <c r="AB144" i="45"/>
  <c r="AD143" i="45"/>
  <c r="AC143" i="45"/>
  <c r="AB143" i="45"/>
  <c r="AD142" i="45"/>
  <c r="AC142" i="45"/>
  <c r="AB142" i="45"/>
  <c r="AD141" i="45"/>
  <c r="AC141" i="45"/>
  <c r="AB141" i="45"/>
  <c r="AD140" i="45"/>
  <c r="AC140" i="45"/>
  <c r="AB140" i="45"/>
  <c r="AD139" i="45"/>
  <c r="AC139" i="45"/>
  <c r="AB139" i="45"/>
  <c r="AD138" i="45"/>
  <c r="AC138" i="45"/>
  <c r="AB138" i="45"/>
  <c r="AD137" i="45"/>
  <c r="AC137" i="45"/>
  <c r="AB137" i="45"/>
  <c r="AD136" i="45"/>
  <c r="AC136" i="45"/>
  <c r="AB136" i="45"/>
  <c r="AD135" i="45"/>
  <c r="AC135" i="45"/>
  <c r="AB135" i="45"/>
  <c r="AD134" i="45"/>
  <c r="AC134" i="45"/>
  <c r="AB134" i="45"/>
  <c r="AD133" i="45"/>
  <c r="AC133" i="45"/>
  <c r="AB133" i="45"/>
  <c r="AD132" i="45"/>
  <c r="AC132" i="45"/>
  <c r="AB132" i="45"/>
  <c r="AD131" i="45"/>
  <c r="AC131" i="45"/>
  <c r="AB131" i="45"/>
  <c r="AD130" i="45"/>
  <c r="AC130" i="45"/>
  <c r="AB130" i="45"/>
  <c r="AD129" i="45"/>
  <c r="AC129" i="45"/>
  <c r="AB129" i="45"/>
  <c r="AD128" i="45"/>
  <c r="AC128" i="45"/>
  <c r="AB128" i="45"/>
  <c r="AD127" i="45"/>
  <c r="AC127" i="45"/>
  <c r="AB127" i="45"/>
  <c r="AD126" i="45"/>
  <c r="AC126" i="45"/>
  <c r="AB126" i="45"/>
  <c r="AD125" i="45"/>
  <c r="AC125" i="45"/>
  <c r="AB125" i="45"/>
  <c r="AD124" i="45"/>
  <c r="AC124" i="45"/>
  <c r="AB124" i="45"/>
  <c r="AD123" i="45"/>
  <c r="AC123" i="45"/>
  <c r="AB123" i="45"/>
  <c r="AD122" i="45"/>
  <c r="AC122" i="45"/>
  <c r="AB122" i="45"/>
  <c r="AD121" i="45"/>
  <c r="AC121" i="45"/>
  <c r="AB121" i="45"/>
  <c r="AD120" i="45"/>
  <c r="AC120" i="45"/>
  <c r="AB120" i="45"/>
  <c r="AD119" i="45"/>
  <c r="AC119" i="45"/>
  <c r="AB119" i="45"/>
  <c r="AD118" i="45"/>
  <c r="AC118" i="45"/>
  <c r="AB118" i="45"/>
  <c r="AD117" i="45"/>
  <c r="AC117" i="45"/>
  <c r="AB117" i="45"/>
  <c r="AD116" i="45"/>
  <c r="AC116" i="45"/>
  <c r="AB116" i="45"/>
  <c r="AD115" i="45"/>
  <c r="AC115" i="45"/>
  <c r="AB115" i="45"/>
  <c r="AD114" i="45"/>
  <c r="AC114" i="45"/>
  <c r="AB114" i="45"/>
  <c r="AD113" i="45"/>
  <c r="AC113" i="45"/>
  <c r="AB113" i="45"/>
  <c r="AD112" i="45"/>
  <c r="AC112" i="45"/>
  <c r="AB112" i="45"/>
  <c r="AD111" i="45"/>
  <c r="AC111" i="45"/>
  <c r="AB111" i="45"/>
  <c r="AD110" i="45"/>
  <c r="AC110" i="45"/>
  <c r="AB110" i="45"/>
  <c r="AD109" i="45"/>
  <c r="AC109" i="45"/>
  <c r="AB109" i="45"/>
  <c r="AD108" i="45"/>
  <c r="AC108" i="45"/>
  <c r="AB108" i="45"/>
  <c r="AD107" i="45"/>
  <c r="AC107" i="45"/>
  <c r="AB107" i="45"/>
  <c r="AD106" i="45"/>
  <c r="AC106" i="45"/>
  <c r="AB106" i="45"/>
  <c r="AD105" i="45"/>
  <c r="AC105" i="45"/>
  <c r="AB105" i="45"/>
  <c r="AD104" i="45"/>
  <c r="AC104" i="45"/>
  <c r="AB104" i="45"/>
  <c r="AD103" i="45"/>
  <c r="AC103" i="45"/>
  <c r="AB103" i="45"/>
  <c r="AD102" i="45"/>
  <c r="AC102" i="45"/>
  <c r="AB102" i="45"/>
  <c r="AD101" i="45"/>
  <c r="AC101" i="45"/>
  <c r="AB101" i="45"/>
  <c r="AD100" i="45"/>
  <c r="AC100" i="45"/>
  <c r="AB100" i="45"/>
  <c r="AD99" i="45"/>
  <c r="AC99" i="45"/>
  <c r="AB99" i="45"/>
  <c r="AD98" i="45"/>
  <c r="AC98" i="45"/>
  <c r="AB98" i="45"/>
  <c r="AD97" i="45"/>
  <c r="AC97" i="45"/>
  <c r="AB97" i="45"/>
  <c r="AD96" i="45"/>
  <c r="AC96" i="45"/>
  <c r="AB96" i="45"/>
  <c r="AD95" i="45"/>
  <c r="AC95" i="45"/>
  <c r="AB95" i="45"/>
  <c r="AD94" i="45"/>
  <c r="AC94" i="45"/>
  <c r="AB94" i="45"/>
  <c r="AD93" i="45"/>
  <c r="AC93" i="45"/>
  <c r="AB93" i="45"/>
  <c r="AD92" i="45"/>
  <c r="AC92" i="45"/>
  <c r="AB92" i="45"/>
  <c r="AD91" i="45"/>
  <c r="AC91" i="45"/>
  <c r="AB91" i="45"/>
  <c r="AD90" i="45"/>
  <c r="AC90" i="45"/>
  <c r="AB90" i="45"/>
  <c r="AD89" i="45"/>
  <c r="AC89" i="45"/>
  <c r="AB89" i="45"/>
  <c r="AD88" i="45"/>
  <c r="AC88" i="45"/>
  <c r="AB88" i="45"/>
  <c r="AD87" i="45"/>
  <c r="AC87" i="45"/>
  <c r="AB87" i="45"/>
  <c r="AD86" i="45"/>
  <c r="AC86" i="45"/>
  <c r="AB86" i="45"/>
  <c r="AD85" i="45"/>
  <c r="AC85" i="45"/>
  <c r="AB85" i="45"/>
  <c r="AD84" i="45"/>
  <c r="AC84" i="45"/>
  <c r="AB84" i="45"/>
  <c r="AD83" i="45"/>
  <c r="AC83" i="45"/>
  <c r="AB83" i="45"/>
  <c r="AD82" i="45"/>
  <c r="AC82" i="45"/>
  <c r="AB82" i="45"/>
  <c r="AD81" i="45"/>
  <c r="AC81" i="45"/>
  <c r="AB81" i="45"/>
  <c r="AD80" i="45"/>
  <c r="AC80" i="45"/>
  <c r="AB80" i="45"/>
  <c r="AD79" i="45"/>
  <c r="AC79" i="45"/>
  <c r="AB79" i="45"/>
  <c r="AD78" i="45"/>
  <c r="AC78" i="45"/>
  <c r="AB78" i="45"/>
  <c r="AD77" i="45"/>
  <c r="AC77" i="45"/>
  <c r="AB77" i="45"/>
  <c r="AD76" i="45"/>
  <c r="AC76" i="45"/>
  <c r="AB76" i="45"/>
  <c r="AD75" i="45"/>
  <c r="AC75" i="45"/>
  <c r="AB75" i="45"/>
  <c r="AD74" i="45"/>
  <c r="AC74" i="45"/>
  <c r="AB74" i="45"/>
  <c r="AD73" i="45"/>
  <c r="AC73" i="45"/>
  <c r="AB73" i="45"/>
  <c r="AD72" i="45"/>
  <c r="AC72" i="45"/>
  <c r="AB72" i="45"/>
  <c r="AD71" i="45"/>
  <c r="AC71" i="45"/>
  <c r="AB71" i="45"/>
  <c r="AD70" i="45"/>
  <c r="AC70" i="45"/>
  <c r="AB70" i="45"/>
  <c r="AD69" i="45"/>
  <c r="AC69" i="45"/>
  <c r="AB69" i="45"/>
  <c r="AD68" i="45"/>
  <c r="AC68" i="45"/>
  <c r="AB68" i="45"/>
  <c r="AD67" i="45"/>
  <c r="AC67" i="45"/>
  <c r="AB67" i="45"/>
  <c r="AD66" i="45"/>
  <c r="AC66" i="45"/>
  <c r="AB66" i="45"/>
  <c r="AD65" i="45"/>
  <c r="AC65" i="45"/>
  <c r="AB65" i="45"/>
  <c r="AD64" i="45"/>
  <c r="AC64" i="45"/>
  <c r="AB64" i="45"/>
  <c r="AD63" i="45"/>
  <c r="AC63" i="45"/>
  <c r="AB63" i="45"/>
  <c r="AD62" i="45"/>
  <c r="AC62" i="45"/>
  <c r="AB62" i="45"/>
  <c r="AD61" i="45"/>
  <c r="AC61" i="45"/>
  <c r="AB61" i="45"/>
  <c r="AD60" i="45"/>
  <c r="AC60" i="45"/>
  <c r="AB60" i="45"/>
  <c r="AD59" i="45"/>
  <c r="AC59" i="45"/>
  <c r="AB59" i="45"/>
  <c r="AD58" i="45"/>
  <c r="AC58" i="45"/>
  <c r="AB58" i="45"/>
  <c r="AD57" i="45"/>
  <c r="AC57" i="45"/>
  <c r="AB57" i="45"/>
  <c r="AD56" i="45"/>
  <c r="AC56" i="45"/>
  <c r="AB56" i="45"/>
  <c r="AD55" i="45"/>
  <c r="AC55" i="45"/>
  <c r="AB55" i="45"/>
  <c r="AD54" i="45"/>
  <c r="AC54" i="45"/>
  <c r="AB54" i="45"/>
  <c r="AD53" i="45"/>
  <c r="AC53" i="45"/>
  <c r="AB53" i="45"/>
  <c r="AD52" i="45"/>
  <c r="AC52" i="45"/>
  <c r="AB52" i="45"/>
  <c r="AD51" i="45"/>
  <c r="AC51" i="45"/>
  <c r="AB51" i="45"/>
  <c r="AD50" i="45"/>
  <c r="AC50" i="45"/>
  <c r="AB50" i="45"/>
  <c r="AD49" i="45"/>
  <c r="AC49" i="45"/>
  <c r="AB49" i="45"/>
  <c r="AD48" i="45"/>
  <c r="AC48" i="45"/>
  <c r="AB48" i="45"/>
  <c r="AD47" i="45"/>
  <c r="AC47" i="45"/>
  <c r="AB47" i="45"/>
  <c r="AD46" i="45"/>
  <c r="AC46" i="45"/>
  <c r="AB46" i="45"/>
  <c r="AD45" i="45"/>
  <c r="AC45" i="45"/>
  <c r="AB45" i="45"/>
  <c r="AD44" i="45"/>
  <c r="AC44" i="45"/>
  <c r="AB44" i="45"/>
  <c r="AD43" i="45"/>
  <c r="AC43" i="45"/>
  <c r="AB43" i="45"/>
  <c r="AD42" i="45"/>
  <c r="AC42" i="45"/>
  <c r="AB42" i="45"/>
  <c r="AD41" i="45"/>
  <c r="AC41" i="45"/>
  <c r="AB41" i="45"/>
  <c r="AD40" i="45"/>
  <c r="AC40" i="45"/>
  <c r="AB40" i="45"/>
  <c r="AD39" i="45"/>
  <c r="AC39" i="45"/>
  <c r="AB39" i="45"/>
  <c r="AD38" i="45"/>
  <c r="AC38" i="45"/>
  <c r="AB38" i="45"/>
  <c r="AD37" i="45"/>
  <c r="AC37" i="45"/>
  <c r="AB37" i="45"/>
  <c r="AD36" i="45"/>
  <c r="AC36" i="45"/>
  <c r="AB36" i="45"/>
  <c r="AD35" i="45"/>
  <c r="AC35" i="45"/>
  <c r="AB35" i="45"/>
  <c r="AD34" i="45"/>
  <c r="AC34" i="45"/>
  <c r="AB34" i="45"/>
  <c r="AD33" i="45"/>
  <c r="AC33" i="45"/>
  <c r="AB33" i="45"/>
  <c r="AD32" i="45"/>
  <c r="AC32" i="45"/>
  <c r="AB32" i="45"/>
  <c r="AD31" i="45"/>
  <c r="AC31" i="45"/>
  <c r="AB31" i="45"/>
  <c r="AD30" i="45"/>
  <c r="AC30" i="45"/>
  <c r="AB30" i="45"/>
  <c r="AD29" i="45"/>
  <c r="AC29" i="45"/>
  <c r="AB29" i="45"/>
  <c r="AD28" i="45"/>
  <c r="AC28" i="45"/>
  <c r="AB28" i="45"/>
  <c r="AD27" i="45"/>
  <c r="AC27" i="45"/>
  <c r="AB27" i="45"/>
  <c r="AD26" i="45"/>
  <c r="AC26" i="45"/>
  <c r="AB26" i="45"/>
  <c r="AD25" i="45"/>
  <c r="AC25" i="45"/>
  <c r="AB25" i="45"/>
  <c r="AD24" i="45"/>
  <c r="AC24" i="45"/>
  <c r="AB24" i="45"/>
  <c r="AD23" i="45"/>
  <c r="AC23" i="45"/>
  <c r="AB23" i="45"/>
  <c r="AD22" i="45"/>
  <c r="AC22" i="45"/>
  <c r="AB22" i="45"/>
  <c r="AD21" i="45"/>
  <c r="AC21" i="45"/>
  <c r="AB21" i="45"/>
  <c r="AD20" i="45"/>
  <c r="AC20" i="45"/>
  <c r="AB20" i="45"/>
  <c r="AD19" i="45"/>
  <c r="AC19" i="45"/>
  <c r="AB19" i="45"/>
  <c r="AD18" i="45"/>
  <c r="AC18" i="45"/>
  <c r="AB18" i="45"/>
  <c r="AD17" i="45"/>
  <c r="AC17" i="45"/>
  <c r="AB17" i="45"/>
  <c r="AD16" i="45"/>
  <c r="AC16" i="45"/>
  <c r="AB16" i="45"/>
  <c r="AD15" i="45"/>
  <c r="AC15" i="45"/>
  <c r="AB15" i="45"/>
  <c r="AD14" i="45"/>
  <c r="AC14" i="45"/>
  <c r="AB14" i="45"/>
  <c r="AD13" i="45"/>
  <c r="AC13" i="45"/>
  <c r="AB13" i="45"/>
  <c r="AD12" i="45"/>
  <c r="AC12" i="45"/>
  <c r="AB12" i="45"/>
  <c r="AD11" i="45"/>
  <c r="AC11" i="45"/>
  <c r="AB11" i="45"/>
  <c r="AD10" i="45"/>
  <c r="AC10" i="45"/>
  <c r="AB10" i="45"/>
  <c r="AD9" i="45"/>
  <c r="AC9" i="45"/>
  <c r="AB9" i="45"/>
  <c r="AD8" i="45"/>
  <c r="AC8" i="45"/>
  <c r="AB8" i="45"/>
  <c r="AD7" i="45"/>
  <c r="AC7" i="45"/>
  <c r="AB7" i="45"/>
  <c r="AD6" i="45"/>
  <c r="AC6" i="45"/>
  <c r="AB6" i="45"/>
  <c r="AD5" i="45"/>
  <c r="AC5" i="45"/>
  <c r="AB5" i="45"/>
  <c r="AD4" i="45"/>
  <c r="AC4" i="45"/>
  <c r="AB4" i="45"/>
  <c r="C52" i="53"/>
  <c r="D52" i="53"/>
  <c r="E52" i="53"/>
  <c r="F52" i="53"/>
  <c r="G52" i="53"/>
  <c r="H52" i="53"/>
  <c r="I52" i="53"/>
  <c r="J52" i="53"/>
  <c r="K52" i="53"/>
  <c r="L52" i="53"/>
  <c r="M52" i="53"/>
  <c r="N52" i="53"/>
  <c r="O52" i="53"/>
  <c r="P52" i="53"/>
  <c r="Q52" i="53"/>
  <c r="R52" i="53"/>
  <c r="S52" i="53"/>
  <c r="T52" i="53"/>
  <c r="U52" i="53"/>
  <c r="V52" i="53"/>
  <c r="W52" i="53"/>
  <c r="X52" i="53"/>
  <c r="Y52" i="53"/>
  <c r="Z52" i="53"/>
  <c r="AA52" i="53"/>
  <c r="AB52" i="53"/>
  <c r="AC52" i="53"/>
  <c r="AD52" i="53"/>
  <c r="AE52" i="53"/>
  <c r="AF52" i="53"/>
  <c r="AG52" i="53"/>
  <c r="AH52" i="53"/>
  <c r="AI52" i="53"/>
  <c r="AJ52" i="53"/>
  <c r="AK52" i="53"/>
  <c r="AL52" i="53"/>
  <c r="AM52" i="53"/>
  <c r="AN52" i="53"/>
  <c r="AO52" i="53"/>
  <c r="AP52" i="53"/>
  <c r="AQ52" i="53"/>
  <c r="AR52" i="53"/>
  <c r="AS52" i="53"/>
  <c r="AT52" i="53"/>
  <c r="AU52" i="53"/>
  <c r="AV52" i="53"/>
  <c r="AW52" i="53"/>
  <c r="AX52" i="53"/>
  <c r="AY52" i="53"/>
  <c r="AZ52" i="53"/>
  <c r="AY7" i="53"/>
  <c r="AW5" i="48"/>
  <c r="AX5" i="48"/>
  <c r="AZ5" i="48"/>
  <c r="BA5" i="48"/>
  <c r="BC5" i="48"/>
  <c r="BD5" i="48"/>
  <c r="BF5" i="48"/>
  <c r="BG5" i="48"/>
  <c r="BI5" i="48"/>
  <c r="BJ5" i="48"/>
  <c r="AW6" i="48"/>
  <c r="AX6" i="48"/>
  <c r="AZ6" i="48"/>
  <c r="BA6" i="48"/>
  <c r="BC6" i="48"/>
  <c r="BD6" i="48"/>
  <c r="BF6" i="48"/>
  <c r="BG6" i="48"/>
  <c r="BI6" i="48"/>
  <c r="BJ6" i="48"/>
  <c r="AW7" i="48"/>
  <c r="AX7" i="48"/>
  <c r="AZ7" i="48"/>
  <c r="BA7" i="48"/>
  <c r="BC7" i="48"/>
  <c r="BD7" i="48"/>
  <c r="BF7" i="48"/>
  <c r="BG7" i="48"/>
  <c r="BI7" i="48"/>
  <c r="BJ7" i="48"/>
  <c r="AW8" i="48"/>
  <c r="AX8" i="48"/>
  <c r="AZ8" i="48"/>
  <c r="BA8" i="48"/>
  <c r="BC8" i="48"/>
  <c r="BD8" i="48"/>
  <c r="BF8" i="48"/>
  <c r="BG8" i="48"/>
  <c r="BI8" i="48"/>
  <c r="BJ8" i="48"/>
  <c r="AW9" i="48"/>
  <c r="AX9" i="48"/>
  <c r="AZ9" i="48"/>
  <c r="BA9" i="48"/>
  <c r="BC9" i="48"/>
  <c r="BD9" i="48"/>
  <c r="BF9" i="48"/>
  <c r="BG9" i="48"/>
  <c r="BI9" i="48"/>
  <c r="BJ9" i="48"/>
  <c r="AW10" i="48"/>
  <c r="AX10" i="48"/>
  <c r="AZ10" i="48"/>
  <c r="BA10" i="48"/>
  <c r="BC10" i="48"/>
  <c r="BD10" i="48"/>
  <c r="BF10" i="48"/>
  <c r="BG10" i="48"/>
  <c r="BI10" i="48"/>
  <c r="BJ10" i="48"/>
  <c r="AW11" i="48"/>
  <c r="AX11" i="48"/>
  <c r="AZ11" i="48"/>
  <c r="BA11" i="48"/>
  <c r="BC11" i="48"/>
  <c r="BD11" i="48"/>
  <c r="BF11" i="48"/>
  <c r="BG11" i="48"/>
  <c r="BI11" i="48"/>
  <c r="BJ11" i="48"/>
  <c r="AW12" i="48"/>
  <c r="AX12" i="48"/>
  <c r="AZ12" i="48"/>
  <c r="BA12" i="48"/>
  <c r="BC12" i="48"/>
  <c r="BD12" i="48"/>
  <c r="BF12" i="48"/>
  <c r="BG12" i="48"/>
  <c r="BI12" i="48"/>
  <c r="BJ12" i="48"/>
  <c r="AW13" i="48"/>
  <c r="AX13" i="48"/>
  <c r="AZ13" i="48"/>
  <c r="BA13" i="48"/>
  <c r="BC13" i="48"/>
  <c r="BD13" i="48"/>
  <c r="BF13" i="48"/>
  <c r="BG13" i="48"/>
  <c r="BI13" i="48"/>
  <c r="BJ13" i="48"/>
  <c r="AW14" i="48"/>
  <c r="AX14" i="48"/>
  <c r="AZ14" i="48"/>
  <c r="BA14" i="48"/>
  <c r="BC14" i="48"/>
  <c r="BE14" i="48"/>
  <c r="BD14" i="48"/>
  <c r="BF14" i="48"/>
  <c r="BG14" i="48"/>
  <c r="BI14" i="48"/>
  <c r="BJ14" i="48"/>
  <c r="AW15" i="48"/>
  <c r="AX15" i="48"/>
  <c r="AZ15" i="48"/>
  <c r="BA15" i="48"/>
  <c r="BC15" i="48"/>
  <c r="BD15" i="48"/>
  <c r="BF15" i="48"/>
  <c r="BG15" i="48"/>
  <c r="BI15" i="48"/>
  <c r="BJ15" i="48"/>
  <c r="AW16" i="48"/>
  <c r="AX16" i="48"/>
  <c r="AZ16" i="48"/>
  <c r="BA16" i="48"/>
  <c r="BC16" i="48"/>
  <c r="BD16" i="48"/>
  <c r="BF16" i="48"/>
  <c r="BG16" i="48"/>
  <c r="BI16" i="48"/>
  <c r="BK16" i="48"/>
  <c r="BJ16" i="48"/>
  <c r="AW17" i="48"/>
  <c r="AX17" i="48"/>
  <c r="AZ17" i="48"/>
  <c r="BA17" i="48"/>
  <c r="BC17" i="48"/>
  <c r="BD17" i="48"/>
  <c r="BF17" i="48"/>
  <c r="BG17" i="48"/>
  <c r="BI17" i="48"/>
  <c r="BK17" i="48"/>
  <c r="BJ17" i="48"/>
  <c r="AW18" i="48"/>
  <c r="AX18" i="48"/>
  <c r="AZ18" i="48"/>
  <c r="BA18" i="48"/>
  <c r="BC18" i="48"/>
  <c r="BD18" i="48"/>
  <c r="BF18" i="48"/>
  <c r="BG18" i="48"/>
  <c r="BI18" i="48"/>
  <c r="BJ18" i="48"/>
  <c r="AW19" i="48"/>
  <c r="AX19" i="48"/>
  <c r="AZ19" i="48"/>
  <c r="BB19" i="48"/>
  <c r="BA19" i="48"/>
  <c r="BC19" i="48"/>
  <c r="BD19" i="48"/>
  <c r="BF19" i="48"/>
  <c r="BG19" i="48"/>
  <c r="BI19" i="48"/>
  <c r="BJ19" i="48"/>
  <c r="AW20" i="48"/>
  <c r="AX20" i="48"/>
  <c r="AZ20" i="48"/>
  <c r="BB20" i="48"/>
  <c r="BA20" i="48"/>
  <c r="BC20" i="48"/>
  <c r="BD20" i="48"/>
  <c r="BF20" i="48"/>
  <c r="BG20" i="48"/>
  <c r="BI20" i="48"/>
  <c r="BJ20" i="48"/>
  <c r="AW21" i="48"/>
  <c r="AX21" i="48"/>
  <c r="AZ21" i="48"/>
  <c r="BA21" i="48"/>
  <c r="BC21" i="48"/>
  <c r="BD21" i="48"/>
  <c r="BF21" i="48"/>
  <c r="BH21" i="48"/>
  <c r="BG21" i="48"/>
  <c r="BI21" i="48"/>
  <c r="BJ21" i="48"/>
  <c r="AW22" i="48"/>
  <c r="AX22" i="48"/>
  <c r="AZ22" i="48"/>
  <c r="BA22" i="48"/>
  <c r="BC22" i="48"/>
  <c r="BD22" i="48"/>
  <c r="BF22" i="48"/>
  <c r="BH22" i="48"/>
  <c r="BG22" i="48"/>
  <c r="BI22" i="48"/>
  <c r="BJ22" i="48"/>
  <c r="AW23" i="48"/>
  <c r="AX23" i="48"/>
  <c r="AZ23" i="48"/>
  <c r="BA23" i="48"/>
  <c r="BC23" i="48"/>
  <c r="BD23" i="48"/>
  <c r="BF23" i="48"/>
  <c r="BG23" i="48"/>
  <c r="BI23" i="48"/>
  <c r="BJ23" i="48"/>
  <c r="AW24" i="48"/>
  <c r="AY24" i="48"/>
  <c r="AX24" i="48"/>
  <c r="AZ24" i="48"/>
  <c r="BA24" i="48"/>
  <c r="BC24" i="48"/>
  <c r="BD24" i="48"/>
  <c r="BF24" i="48"/>
  <c r="BG24" i="48"/>
  <c r="BI24" i="48"/>
  <c r="BJ24" i="48"/>
  <c r="AW25" i="48"/>
  <c r="AY25" i="48"/>
  <c r="AX25" i="48"/>
  <c r="AZ25" i="48"/>
  <c r="BA25" i="48"/>
  <c r="BC25" i="48"/>
  <c r="BD25" i="48"/>
  <c r="BF25" i="48"/>
  <c r="BG25" i="48"/>
  <c r="BI25" i="48"/>
  <c r="BJ25" i="48"/>
  <c r="AW26" i="48"/>
  <c r="AX26" i="48"/>
  <c r="AZ26" i="48"/>
  <c r="BA26" i="48"/>
  <c r="BC26" i="48"/>
  <c r="BE26" i="48"/>
  <c r="BD26" i="48"/>
  <c r="BF26" i="48"/>
  <c r="BG26" i="48"/>
  <c r="BI26" i="48"/>
  <c r="BJ26" i="48"/>
  <c r="AW27" i="48"/>
  <c r="AX27" i="48"/>
  <c r="AZ27" i="48"/>
  <c r="BA27" i="48"/>
  <c r="BC27" i="48"/>
  <c r="BE27" i="48"/>
  <c r="BD27" i="48"/>
  <c r="BF27" i="48"/>
  <c r="BG27" i="48"/>
  <c r="BI27" i="48"/>
  <c r="BJ27" i="48"/>
  <c r="AW28" i="48"/>
  <c r="AX28" i="48"/>
  <c r="AZ28" i="48"/>
  <c r="BA28" i="48"/>
  <c r="BC28" i="48"/>
  <c r="BD28" i="48"/>
  <c r="BF28" i="48"/>
  <c r="BG28" i="48"/>
  <c r="BI28" i="48"/>
  <c r="BK28" i="48"/>
  <c r="BJ28" i="48"/>
  <c r="AW29" i="48"/>
  <c r="AX29" i="48"/>
  <c r="AZ29" i="48"/>
  <c r="BA29" i="48"/>
  <c r="BC29" i="48"/>
  <c r="BD29" i="48"/>
  <c r="BF29" i="48"/>
  <c r="BG29" i="48"/>
  <c r="BI29" i="48"/>
  <c r="BK29" i="48"/>
  <c r="BJ29" i="48"/>
  <c r="AW30" i="48"/>
  <c r="AX30" i="48"/>
  <c r="AZ30" i="48"/>
  <c r="BA30" i="48"/>
  <c r="BC30" i="48"/>
  <c r="BD30" i="48"/>
  <c r="BF30" i="48"/>
  <c r="BG30" i="48"/>
  <c r="BI30" i="48"/>
  <c r="BJ30" i="48"/>
  <c r="AW31" i="48"/>
  <c r="AX31" i="48"/>
  <c r="AZ31" i="48"/>
  <c r="BB31" i="48"/>
  <c r="BA31" i="48"/>
  <c r="BC31" i="48"/>
  <c r="BD31" i="48"/>
  <c r="BF31" i="48"/>
  <c r="BG31" i="48"/>
  <c r="BI31" i="48"/>
  <c r="BJ31" i="48"/>
  <c r="AW32" i="48"/>
  <c r="AX32" i="48"/>
  <c r="AZ32" i="48"/>
  <c r="BB32" i="48"/>
  <c r="BA32" i="48"/>
  <c r="BC32" i="48"/>
  <c r="BD32" i="48"/>
  <c r="BF32" i="48"/>
  <c r="BG32" i="48"/>
  <c r="BI32" i="48"/>
  <c r="BJ32" i="48"/>
  <c r="AW33" i="48"/>
  <c r="AX33" i="48"/>
  <c r="AZ33" i="48"/>
  <c r="BA33" i="48"/>
  <c r="BC33" i="48"/>
  <c r="BD33" i="48"/>
  <c r="BF33" i="48"/>
  <c r="BH33" i="48"/>
  <c r="BG33" i="48"/>
  <c r="BI33" i="48"/>
  <c r="BJ33" i="48"/>
  <c r="AW34" i="48"/>
  <c r="AX34" i="48"/>
  <c r="AZ34" i="48"/>
  <c r="BA34" i="48"/>
  <c r="BC34" i="48"/>
  <c r="BD34" i="48"/>
  <c r="BF34" i="48"/>
  <c r="BH34" i="48"/>
  <c r="BG34" i="48"/>
  <c r="BI34" i="48"/>
  <c r="BJ34" i="48"/>
  <c r="AW35" i="48"/>
  <c r="AX35" i="48"/>
  <c r="AZ35" i="48"/>
  <c r="BA35" i="48"/>
  <c r="BC35" i="48"/>
  <c r="BD35" i="48"/>
  <c r="BF35" i="48"/>
  <c r="BG35" i="48"/>
  <c r="BI35" i="48"/>
  <c r="BJ35" i="48"/>
  <c r="AW36" i="48"/>
  <c r="AY36" i="48"/>
  <c r="AX36" i="48"/>
  <c r="AZ36" i="48"/>
  <c r="BA36" i="48"/>
  <c r="BC36" i="48"/>
  <c r="BD36" i="48"/>
  <c r="BF36" i="48"/>
  <c r="BG36" i="48"/>
  <c r="BI36" i="48"/>
  <c r="BJ36" i="48"/>
  <c r="AW37" i="48"/>
  <c r="AY37" i="48"/>
  <c r="AX37" i="48"/>
  <c r="AZ37" i="48"/>
  <c r="BA37" i="48"/>
  <c r="BC37" i="48"/>
  <c r="BD37" i="48"/>
  <c r="BF37" i="48"/>
  <c r="BG37" i="48"/>
  <c r="BI37" i="48"/>
  <c r="BJ37" i="48"/>
  <c r="AW38" i="48"/>
  <c r="AX38" i="48"/>
  <c r="AZ38" i="48"/>
  <c r="BA38" i="48"/>
  <c r="BC38" i="48"/>
  <c r="BE38" i="48"/>
  <c r="BD38" i="48"/>
  <c r="BF38" i="48"/>
  <c r="BG38" i="48"/>
  <c r="BI38" i="48"/>
  <c r="BJ38" i="48"/>
  <c r="AW39" i="48"/>
  <c r="AX39" i="48"/>
  <c r="AZ39" i="48"/>
  <c r="BA39" i="48"/>
  <c r="BC39" i="48"/>
  <c r="BE39" i="48"/>
  <c r="BD39" i="48"/>
  <c r="BF39" i="48"/>
  <c r="BG39" i="48"/>
  <c r="BI39" i="48"/>
  <c r="BJ39" i="48"/>
  <c r="AW40" i="48"/>
  <c r="AX40" i="48"/>
  <c r="AZ40" i="48"/>
  <c r="BA40" i="48"/>
  <c r="BC40" i="48"/>
  <c r="BD40" i="48"/>
  <c r="BF40" i="48"/>
  <c r="BG40" i="48"/>
  <c r="BI40" i="48"/>
  <c r="BK40" i="48"/>
  <c r="BJ40" i="48"/>
  <c r="AW41" i="48"/>
  <c r="AX41" i="48"/>
  <c r="AZ41" i="48"/>
  <c r="BA41" i="48"/>
  <c r="BC41" i="48"/>
  <c r="BD41" i="48"/>
  <c r="BF41" i="48"/>
  <c r="BG41" i="48"/>
  <c r="BI41" i="48"/>
  <c r="BK41" i="48"/>
  <c r="BJ41" i="48"/>
  <c r="AW42" i="48"/>
  <c r="AX42" i="48"/>
  <c r="AZ42" i="48"/>
  <c r="BA42" i="48"/>
  <c r="BC42" i="48"/>
  <c r="BD42" i="48"/>
  <c r="BF42" i="48"/>
  <c r="BG42" i="48"/>
  <c r="BI42" i="48"/>
  <c r="BJ42" i="48"/>
  <c r="AW43" i="48"/>
  <c r="AX43" i="48"/>
  <c r="AZ43" i="48"/>
  <c r="BB43" i="48"/>
  <c r="BA43" i="48"/>
  <c r="BC43" i="48"/>
  <c r="BD43" i="48"/>
  <c r="BF43" i="48"/>
  <c r="BG43" i="48"/>
  <c r="BI43" i="48"/>
  <c r="BJ43" i="48"/>
  <c r="AW44" i="48"/>
  <c r="AX44" i="48"/>
  <c r="AZ44" i="48"/>
  <c r="BB44" i="48"/>
  <c r="BA44" i="48"/>
  <c r="BC44" i="48"/>
  <c r="BD44" i="48"/>
  <c r="BF44" i="48"/>
  <c r="BG44" i="48"/>
  <c r="BI44" i="48"/>
  <c r="BJ44" i="48"/>
  <c r="AW45" i="48"/>
  <c r="AX45" i="48"/>
  <c r="AZ45" i="48"/>
  <c r="BA45" i="48"/>
  <c r="BC45" i="48"/>
  <c r="BD45" i="48"/>
  <c r="BF45" i="48"/>
  <c r="BH45" i="48"/>
  <c r="BG45" i="48"/>
  <c r="BI45" i="48"/>
  <c r="BJ45" i="48"/>
  <c r="AW46" i="48"/>
  <c r="AX46" i="48"/>
  <c r="AZ46" i="48"/>
  <c r="BA46" i="48"/>
  <c r="BC46" i="48"/>
  <c r="BD46" i="48"/>
  <c r="BF46" i="48"/>
  <c r="BH46" i="48"/>
  <c r="BG46" i="48"/>
  <c r="BI46" i="48"/>
  <c r="BJ46" i="48"/>
  <c r="AW47" i="48"/>
  <c r="AX47" i="48"/>
  <c r="AZ47" i="48"/>
  <c r="BA47" i="48"/>
  <c r="BC47" i="48"/>
  <c r="BD47" i="48"/>
  <c r="BF47" i="48"/>
  <c r="BG47" i="48"/>
  <c r="BI47" i="48"/>
  <c r="BJ47" i="48"/>
  <c r="AW48" i="48"/>
  <c r="AY48" i="48"/>
  <c r="AX48" i="48"/>
  <c r="AZ48" i="48"/>
  <c r="BA48" i="48"/>
  <c r="BC48" i="48"/>
  <c r="BD48" i="48"/>
  <c r="BF48" i="48"/>
  <c r="BG48" i="48"/>
  <c r="BI48" i="48"/>
  <c r="BJ48" i="48"/>
  <c r="AW49" i="48"/>
  <c r="AY49" i="48"/>
  <c r="AX49" i="48"/>
  <c r="AZ49" i="48"/>
  <c r="BA49" i="48"/>
  <c r="BC49" i="48"/>
  <c r="BD49" i="48"/>
  <c r="BF49" i="48"/>
  <c r="BG49" i="48"/>
  <c r="BI49" i="48"/>
  <c r="BJ49" i="48"/>
  <c r="AW50" i="48"/>
  <c r="AX50" i="48"/>
  <c r="AZ50" i="48"/>
  <c r="BA50" i="48"/>
  <c r="BC50" i="48"/>
  <c r="BE50" i="48"/>
  <c r="BD50" i="48"/>
  <c r="BF50" i="48"/>
  <c r="BG50" i="48"/>
  <c r="BI50" i="48"/>
  <c r="BJ50" i="48"/>
  <c r="AW51" i="48"/>
  <c r="AX51" i="48"/>
  <c r="AZ51" i="48"/>
  <c r="BA51" i="48"/>
  <c r="BC51" i="48"/>
  <c r="BE51" i="48"/>
  <c r="BD51" i="48"/>
  <c r="BF51" i="48"/>
  <c r="BG51" i="48"/>
  <c r="BI51" i="48"/>
  <c r="BJ51" i="48"/>
  <c r="AW52" i="48"/>
  <c r="AX52" i="48"/>
  <c r="AZ52" i="48"/>
  <c r="BA52" i="48"/>
  <c r="BC52" i="48"/>
  <c r="BD52" i="48"/>
  <c r="BF52" i="48"/>
  <c r="BG52" i="48"/>
  <c r="BI52" i="48"/>
  <c r="BJ52" i="48"/>
  <c r="AW53" i="48"/>
  <c r="AX53" i="48"/>
  <c r="AZ53" i="48"/>
  <c r="BA53" i="48"/>
  <c r="BC53" i="48"/>
  <c r="BD53" i="48"/>
  <c r="BF53" i="48"/>
  <c r="BG53" i="48"/>
  <c r="BI53" i="48"/>
  <c r="BK53" i="48"/>
  <c r="BJ53" i="48"/>
  <c r="AW54" i="48"/>
  <c r="AX54" i="48"/>
  <c r="AZ54" i="48"/>
  <c r="BA54" i="48"/>
  <c r="BC54" i="48"/>
  <c r="BD54" i="48"/>
  <c r="BF54" i="48"/>
  <c r="BG54" i="48"/>
  <c r="BI54" i="48"/>
  <c r="BJ54" i="48"/>
  <c r="AW55" i="48"/>
  <c r="AX55" i="48"/>
  <c r="AZ55" i="48"/>
  <c r="BB55" i="48"/>
  <c r="BA55" i="48"/>
  <c r="BC55" i="48"/>
  <c r="BD55" i="48"/>
  <c r="BF55" i="48"/>
  <c r="BG55" i="48"/>
  <c r="BI55" i="48"/>
  <c r="BJ55" i="48"/>
  <c r="AW56" i="48"/>
  <c r="AX56" i="48"/>
  <c r="AZ56" i="48"/>
  <c r="BB56" i="48"/>
  <c r="BA56" i="48"/>
  <c r="BC56" i="48"/>
  <c r="BD56" i="48"/>
  <c r="BF56" i="48"/>
  <c r="BG56" i="48"/>
  <c r="BI56" i="48"/>
  <c r="BJ56" i="48"/>
  <c r="AW57" i="48"/>
  <c r="AX57" i="48"/>
  <c r="AZ57" i="48"/>
  <c r="BA57" i="48"/>
  <c r="BC57" i="48"/>
  <c r="BD57" i="48"/>
  <c r="BF57" i="48"/>
  <c r="BH57" i="48"/>
  <c r="BG57" i="48"/>
  <c r="BI57" i="48"/>
  <c r="BJ57" i="48"/>
  <c r="AW58" i="48"/>
  <c r="AX58" i="48"/>
  <c r="AZ58" i="48"/>
  <c r="BA58" i="48"/>
  <c r="BC58" i="48"/>
  <c r="BD58" i="48"/>
  <c r="BF58" i="48"/>
  <c r="BH58" i="48"/>
  <c r="BG58" i="48"/>
  <c r="BI58" i="48"/>
  <c r="BJ58" i="48"/>
  <c r="AW59" i="48"/>
  <c r="AX59" i="48"/>
  <c r="AZ59" i="48"/>
  <c r="BA59" i="48"/>
  <c r="BC59" i="48"/>
  <c r="BD59" i="48"/>
  <c r="BF59" i="48"/>
  <c r="BG59" i="48"/>
  <c r="BI59" i="48"/>
  <c r="BJ59" i="48"/>
  <c r="AW60" i="48"/>
  <c r="AY60" i="48"/>
  <c r="AX60" i="48"/>
  <c r="AZ60" i="48"/>
  <c r="BA60" i="48"/>
  <c r="BC60" i="48"/>
  <c r="BD60" i="48"/>
  <c r="BF60" i="48"/>
  <c r="BG60" i="48"/>
  <c r="BI60" i="48"/>
  <c r="BJ60" i="48"/>
  <c r="AW61" i="48"/>
  <c r="AY61" i="48"/>
  <c r="AX61" i="48"/>
  <c r="AZ61" i="48"/>
  <c r="BA61" i="48"/>
  <c r="BC61" i="48"/>
  <c r="BD61" i="48"/>
  <c r="BF61" i="48"/>
  <c r="BG61" i="48"/>
  <c r="BI61" i="48"/>
  <c r="BJ61" i="48"/>
  <c r="AW62" i="48"/>
  <c r="AX62" i="48"/>
  <c r="AZ62" i="48"/>
  <c r="BA62" i="48"/>
  <c r="BC62" i="48"/>
  <c r="BE62" i="48"/>
  <c r="BD62" i="48"/>
  <c r="BF62" i="48"/>
  <c r="BG62" i="48"/>
  <c r="BI62" i="48"/>
  <c r="BJ62" i="48"/>
  <c r="AW63" i="48"/>
  <c r="AX63" i="48"/>
  <c r="AZ63" i="48"/>
  <c r="BA63" i="48"/>
  <c r="BC63" i="48"/>
  <c r="BD63" i="48"/>
  <c r="BF63" i="48"/>
  <c r="BG63" i="48"/>
  <c r="BI63" i="48"/>
  <c r="BJ63" i="48"/>
  <c r="AW64" i="48"/>
  <c r="AY64" i="48"/>
  <c r="AX64" i="48"/>
  <c r="AZ64" i="48"/>
  <c r="BA64" i="48"/>
  <c r="BC64" i="48"/>
  <c r="BD64" i="48"/>
  <c r="BF64" i="48"/>
  <c r="BG64" i="48"/>
  <c r="BI64" i="48"/>
  <c r="BJ64" i="48"/>
  <c r="AW65" i="48"/>
  <c r="AX65" i="48"/>
  <c r="AZ65" i="48"/>
  <c r="BA65" i="48"/>
  <c r="BC65" i="48"/>
  <c r="BD65" i="48"/>
  <c r="BF65" i="48"/>
  <c r="BG65" i="48"/>
  <c r="BH65" i="48"/>
  <c r="BI65" i="48"/>
  <c r="BJ65" i="48"/>
  <c r="AW66" i="48"/>
  <c r="AX66" i="48"/>
  <c r="AZ66" i="48"/>
  <c r="BA66" i="48"/>
  <c r="BC66" i="48"/>
  <c r="BD66" i="48"/>
  <c r="BF66" i="48"/>
  <c r="BG66" i="48"/>
  <c r="BI66" i="48"/>
  <c r="BJ66" i="48"/>
  <c r="AW67" i="48"/>
  <c r="AX67" i="48"/>
  <c r="AZ67" i="48"/>
  <c r="BA67" i="48"/>
  <c r="BC67" i="48"/>
  <c r="BD67" i="48"/>
  <c r="BF67" i="48"/>
  <c r="BG67" i="48"/>
  <c r="BI67" i="48"/>
  <c r="BJ67" i="48"/>
  <c r="AW68" i="48"/>
  <c r="AX68" i="48"/>
  <c r="AZ68" i="48"/>
  <c r="BA68" i="48"/>
  <c r="BC68" i="48"/>
  <c r="BD68" i="48"/>
  <c r="BF68" i="48"/>
  <c r="BG68" i="48"/>
  <c r="BI68" i="48"/>
  <c r="BJ68" i="48"/>
  <c r="AW69" i="48"/>
  <c r="AX69" i="48"/>
  <c r="AZ69" i="48"/>
  <c r="BA69" i="48"/>
  <c r="BC69" i="48"/>
  <c r="BD69" i="48"/>
  <c r="BF69" i="48"/>
  <c r="BG69" i="48"/>
  <c r="BI69" i="48"/>
  <c r="BJ69" i="48"/>
  <c r="AW70" i="48"/>
  <c r="AX70" i="48"/>
  <c r="AZ70" i="48"/>
  <c r="BA70" i="48"/>
  <c r="BC70" i="48"/>
  <c r="BD70" i="48"/>
  <c r="BF70" i="48"/>
  <c r="BG70" i="48"/>
  <c r="BI70" i="48"/>
  <c r="BJ70" i="48"/>
  <c r="AW71" i="48"/>
  <c r="AX71" i="48"/>
  <c r="AZ71" i="48"/>
  <c r="BA71" i="48"/>
  <c r="BC71" i="48"/>
  <c r="BD71" i="48"/>
  <c r="BF71" i="48"/>
  <c r="BG71" i="48"/>
  <c r="BI71" i="48"/>
  <c r="BJ71" i="48"/>
  <c r="AW72" i="48"/>
  <c r="AX72" i="48"/>
  <c r="AZ72" i="48"/>
  <c r="BA72" i="48"/>
  <c r="BC72" i="48"/>
  <c r="BD72" i="48"/>
  <c r="BF72" i="48"/>
  <c r="BG72" i="48"/>
  <c r="BI72" i="48"/>
  <c r="BJ72" i="48"/>
  <c r="AW73" i="48"/>
  <c r="AX73" i="48"/>
  <c r="AZ73" i="48"/>
  <c r="BA73" i="48"/>
  <c r="BC73" i="48"/>
  <c r="BD73" i="48"/>
  <c r="BE73" i="48"/>
  <c r="BF73" i="48"/>
  <c r="BG73" i="48"/>
  <c r="BI73" i="48"/>
  <c r="BJ73" i="48"/>
  <c r="AW74" i="48"/>
  <c r="AX74" i="48"/>
  <c r="AZ74" i="48"/>
  <c r="BA74" i="48"/>
  <c r="BC74" i="48"/>
  <c r="BD74" i="48"/>
  <c r="BF74" i="48"/>
  <c r="BG74" i="48"/>
  <c r="BI74" i="48"/>
  <c r="BJ74" i="48"/>
  <c r="AW75" i="48"/>
  <c r="AX75" i="48"/>
  <c r="AZ75" i="48"/>
  <c r="BA75" i="48"/>
  <c r="BC75" i="48"/>
  <c r="BD75" i="48"/>
  <c r="BF75" i="48"/>
  <c r="BG75" i="48"/>
  <c r="BI75" i="48"/>
  <c r="BJ75" i="48"/>
  <c r="AW76" i="48"/>
  <c r="AX76" i="48"/>
  <c r="AZ76" i="48"/>
  <c r="BA76" i="48"/>
  <c r="BC76" i="48"/>
  <c r="BD76" i="48"/>
  <c r="BF76" i="48"/>
  <c r="BG76" i="48"/>
  <c r="BI76" i="48"/>
  <c r="BJ76" i="48"/>
  <c r="AW77" i="48"/>
  <c r="AX77" i="48"/>
  <c r="AZ77" i="48"/>
  <c r="BA77" i="48"/>
  <c r="BC77" i="48"/>
  <c r="BD77" i="48"/>
  <c r="BF77" i="48"/>
  <c r="BG77" i="48"/>
  <c r="BI77" i="48"/>
  <c r="BJ77" i="48"/>
  <c r="AW78" i="48"/>
  <c r="AX78" i="48"/>
  <c r="AZ78" i="48"/>
  <c r="BA78" i="48"/>
  <c r="BC78" i="48"/>
  <c r="BD78" i="48"/>
  <c r="BF78" i="48"/>
  <c r="BG78" i="48"/>
  <c r="BI78" i="48"/>
  <c r="BJ78" i="48"/>
  <c r="AW79" i="48"/>
  <c r="AX79" i="48"/>
  <c r="AZ79" i="48"/>
  <c r="BA79" i="48"/>
  <c r="BC79" i="48"/>
  <c r="BD79" i="48"/>
  <c r="BF79" i="48"/>
  <c r="BG79" i="48"/>
  <c r="BI79" i="48"/>
  <c r="BJ79" i="48"/>
  <c r="AW80" i="48"/>
  <c r="AX80" i="48"/>
  <c r="AZ80" i="48"/>
  <c r="BA80" i="48"/>
  <c r="BC80" i="48"/>
  <c r="BD80" i="48"/>
  <c r="BF80" i="48"/>
  <c r="BG80" i="48"/>
  <c r="BI80" i="48"/>
  <c r="BJ80" i="48"/>
  <c r="AW81" i="48"/>
  <c r="AX81" i="48"/>
  <c r="AZ81" i="48"/>
  <c r="BA81" i="48"/>
  <c r="BC81" i="48"/>
  <c r="BD81" i="48"/>
  <c r="BF81" i="48"/>
  <c r="BG81" i="48"/>
  <c r="BI81" i="48"/>
  <c r="BJ81" i="48"/>
  <c r="AW82" i="48"/>
  <c r="AX82" i="48"/>
  <c r="AZ82" i="48"/>
  <c r="BA82" i="48"/>
  <c r="BC82" i="48"/>
  <c r="BD82" i="48"/>
  <c r="BF82" i="48"/>
  <c r="BG82" i="48"/>
  <c r="BI82" i="48"/>
  <c r="BJ82" i="48"/>
  <c r="AW83" i="48"/>
  <c r="AX83" i="48"/>
  <c r="AZ83" i="48"/>
  <c r="BA83" i="48"/>
  <c r="BC83" i="48"/>
  <c r="BD83" i="48"/>
  <c r="BF83" i="48"/>
  <c r="BG83" i="48"/>
  <c r="BI83" i="48"/>
  <c r="BJ83" i="48"/>
  <c r="AW84" i="48"/>
  <c r="AX84" i="48"/>
  <c r="AZ84" i="48"/>
  <c r="BA84" i="48"/>
  <c r="BC84" i="48"/>
  <c r="BD84" i="48"/>
  <c r="BF84" i="48"/>
  <c r="BG84" i="48"/>
  <c r="BI84" i="48"/>
  <c r="BJ84" i="48"/>
  <c r="AW85" i="48"/>
  <c r="AX85" i="48"/>
  <c r="AZ85" i="48"/>
  <c r="BA85" i="48"/>
  <c r="BC85" i="48"/>
  <c r="BD85" i="48"/>
  <c r="BF85" i="48"/>
  <c r="BG85" i="48"/>
  <c r="BI85" i="48"/>
  <c r="BJ85" i="48"/>
  <c r="AW86" i="48"/>
  <c r="AX86" i="48"/>
  <c r="AZ86" i="48"/>
  <c r="BA86" i="48"/>
  <c r="BC86" i="48"/>
  <c r="BD86" i="48"/>
  <c r="BF86" i="48"/>
  <c r="BG86" i="48"/>
  <c r="BI86" i="48"/>
  <c r="BJ86" i="48"/>
  <c r="AW87" i="48"/>
  <c r="AX87" i="48"/>
  <c r="AZ87" i="48"/>
  <c r="BA87" i="48"/>
  <c r="BC87" i="48"/>
  <c r="BD87" i="48"/>
  <c r="BF87" i="48"/>
  <c r="BG87" i="48"/>
  <c r="BI87" i="48"/>
  <c r="BJ87" i="48"/>
  <c r="AW88" i="48"/>
  <c r="AX88" i="48"/>
  <c r="AZ88" i="48"/>
  <c r="BA88" i="48"/>
  <c r="BC88" i="48"/>
  <c r="BD88" i="48"/>
  <c r="BF88" i="48"/>
  <c r="BG88" i="48"/>
  <c r="BI88" i="48"/>
  <c r="BJ88" i="48"/>
  <c r="AW89" i="48"/>
  <c r="AX89" i="48"/>
  <c r="AZ89" i="48"/>
  <c r="BA89" i="48"/>
  <c r="BC89" i="48"/>
  <c r="BD89" i="48"/>
  <c r="BF89" i="48"/>
  <c r="BG89" i="48"/>
  <c r="BI89" i="48"/>
  <c r="BJ89" i="48"/>
  <c r="AW90" i="48"/>
  <c r="AX90" i="48"/>
  <c r="AZ90" i="48"/>
  <c r="BA90" i="48"/>
  <c r="BC90" i="48"/>
  <c r="BD90" i="48"/>
  <c r="BF90" i="48"/>
  <c r="BG90" i="48"/>
  <c r="BI90" i="48"/>
  <c r="BJ90" i="48"/>
  <c r="AW91" i="48"/>
  <c r="AX91" i="48"/>
  <c r="AZ91" i="48"/>
  <c r="BA91" i="48"/>
  <c r="BC91" i="48"/>
  <c r="BD91" i="48"/>
  <c r="BF91" i="48"/>
  <c r="BG91" i="48"/>
  <c r="BI91" i="48"/>
  <c r="BJ91" i="48"/>
  <c r="AW92" i="48"/>
  <c r="AX92" i="48"/>
  <c r="AZ92" i="48"/>
  <c r="BA92" i="48"/>
  <c r="BC92" i="48"/>
  <c r="BD92" i="48"/>
  <c r="BF92" i="48"/>
  <c r="BG92" i="48"/>
  <c r="BI92" i="48"/>
  <c r="BJ92" i="48"/>
  <c r="AW93" i="48"/>
  <c r="AX93" i="48"/>
  <c r="AZ93" i="48"/>
  <c r="BA93" i="48"/>
  <c r="BC93" i="48"/>
  <c r="BD93" i="48"/>
  <c r="BF93" i="48"/>
  <c r="BG93" i="48"/>
  <c r="BI93" i="48"/>
  <c r="BJ93" i="48"/>
  <c r="AW94" i="48"/>
  <c r="AX94" i="48"/>
  <c r="AZ94" i="48"/>
  <c r="BA94" i="48"/>
  <c r="BC94" i="48"/>
  <c r="BD94" i="48"/>
  <c r="BF94" i="48"/>
  <c r="BG94" i="48"/>
  <c r="BI94" i="48"/>
  <c r="BJ94" i="48"/>
  <c r="AW95" i="48"/>
  <c r="AX95" i="48"/>
  <c r="AZ95" i="48"/>
  <c r="BB95" i="48"/>
  <c r="BA95" i="48"/>
  <c r="BC95" i="48"/>
  <c r="BE95" i="48"/>
  <c r="BD95" i="48"/>
  <c r="BF95" i="48"/>
  <c r="BG95" i="48"/>
  <c r="BH95" i="48"/>
  <c r="BI95" i="48"/>
  <c r="BJ95" i="48"/>
  <c r="AW96" i="48"/>
  <c r="AX96" i="48"/>
  <c r="AZ96" i="48"/>
  <c r="BA96" i="48"/>
  <c r="BC96" i="48"/>
  <c r="BD96" i="48"/>
  <c r="BF96" i="48"/>
  <c r="BG96" i="48"/>
  <c r="BI96" i="48"/>
  <c r="BJ96" i="48"/>
  <c r="AW97" i="48"/>
  <c r="AX97" i="48"/>
  <c r="AZ97" i="48"/>
  <c r="BA97" i="48"/>
  <c r="BC97" i="48"/>
  <c r="BD97" i="48"/>
  <c r="BF97" i="48"/>
  <c r="BG97" i="48"/>
  <c r="BI97" i="48"/>
  <c r="BJ97" i="48"/>
  <c r="AW98" i="48"/>
  <c r="AX98" i="48"/>
  <c r="AZ98" i="48"/>
  <c r="BA98" i="48"/>
  <c r="BC98" i="48"/>
  <c r="BD98" i="48"/>
  <c r="BF98" i="48"/>
  <c r="BG98" i="48"/>
  <c r="BI98" i="48"/>
  <c r="BJ98" i="48"/>
  <c r="AW99" i="48"/>
  <c r="AX99" i="48"/>
  <c r="AZ99" i="48"/>
  <c r="BA99" i="48"/>
  <c r="BC99" i="48"/>
  <c r="BD99" i="48"/>
  <c r="BF99" i="48"/>
  <c r="BG99" i="48"/>
  <c r="BI99" i="48"/>
  <c r="BJ99" i="48"/>
  <c r="AW100" i="48"/>
  <c r="AX100" i="48"/>
  <c r="AZ100" i="48"/>
  <c r="BA100" i="48"/>
  <c r="BC100" i="48"/>
  <c r="BD100" i="48"/>
  <c r="BF100" i="48"/>
  <c r="BG100" i="48"/>
  <c r="BI100" i="48"/>
  <c r="BJ100" i="48"/>
  <c r="AW101" i="48"/>
  <c r="AX101" i="48"/>
  <c r="AZ101" i="48"/>
  <c r="BA101" i="48"/>
  <c r="BC101" i="48"/>
  <c r="BD101" i="48"/>
  <c r="BF101" i="48"/>
  <c r="BG101" i="48"/>
  <c r="BI101" i="48"/>
  <c r="BJ101" i="48"/>
  <c r="AW102" i="48"/>
  <c r="AX102" i="48"/>
  <c r="AZ102" i="48"/>
  <c r="BA102" i="48"/>
  <c r="BC102" i="48"/>
  <c r="BD102" i="48"/>
  <c r="BF102" i="48"/>
  <c r="BG102" i="48"/>
  <c r="BI102" i="48"/>
  <c r="BJ102" i="48"/>
  <c r="AW103" i="48"/>
  <c r="AX103" i="48"/>
  <c r="AZ103" i="48"/>
  <c r="BA103" i="48"/>
  <c r="BC103" i="48"/>
  <c r="BD103" i="48"/>
  <c r="BF103" i="48"/>
  <c r="BG103" i="48"/>
  <c r="BI103" i="48"/>
  <c r="BJ103" i="48"/>
  <c r="AW104" i="48"/>
  <c r="AX104" i="48"/>
  <c r="AZ104" i="48"/>
  <c r="BA104" i="48"/>
  <c r="BC104" i="48"/>
  <c r="BD104" i="48"/>
  <c r="BF104" i="48"/>
  <c r="BG104" i="48"/>
  <c r="BI104" i="48"/>
  <c r="BJ104" i="48"/>
  <c r="AW105" i="48"/>
  <c r="AX105" i="48"/>
  <c r="AZ105" i="48"/>
  <c r="BA105" i="48"/>
  <c r="BC105" i="48"/>
  <c r="BD105" i="48"/>
  <c r="BF105" i="48"/>
  <c r="BG105" i="48"/>
  <c r="BI105" i="48"/>
  <c r="BJ105" i="48"/>
  <c r="AW106" i="48"/>
  <c r="AX106" i="48"/>
  <c r="AZ106" i="48"/>
  <c r="BA106" i="48"/>
  <c r="BC106" i="48"/>
  <c r="BD106" i="48"/>
  <c r="BF106" i="48"/>
  <c r="BG106" i="48"/>
  <c r="BI106" i="48"/>
  <c r="BJ106" i="48"/>
  <c r="AW107" i="48"/>
  <c r="AX107" i="48"/>
  <c r="AZ107" i="48"/>
  <c r="BA107" i="48"/>
  <c r="BC107" i="48"/>
  <c r="BD107" i="48"/>
  <c r="BF107" i="48"/>
  <c r="BG107" i="48"/>
  <c r="BI107" i="48"/>
  <c r="BJ107" i="48"/>
  <c r="AW108" i="48"/>
  <c r="AX108" i="48"/>
  <c r="AZ108" i="48"/>
  <c r="BA108" i="48"/>
  <c r="BC108" i="48"/>
  <c r="BD108" i="48"/>
  <c r="BF108" i="48"/>
  <c r="BG108" i="48"/>
  <c r="BI108" i="48"/>
  <c r="BJ108" i="48"/>
  <c r="BK108" i="48"/>
  <c r="AW109" i="48"/>
  <c r="AX109" i="48"/>
  <c r="AY109" i="48"/>
  <c r="AZ109" i="48"/>
  <c r="BA109" i="48"/>
  <c r="BB109" i="48"/>
  <c r="BC109" i="48"/>
  <c r="BD109" i="48"/>
  <c r="BF109" i="48"/>
  <c r="BG109" i="48"/>
  <c r="BI109" i="48"/>
  <c r="BJ109" i="48"/>
  <c r="AW110" i="48"/>
  <c r="AX110" i="48"/>
  <c r="AZ110" i="48"/>
  <c r="BA110" i="48"/>
  <c r="BC110" i="48"/>
  <c r="BD110" i="48"/>
  <c r="BF110" i="48"/>
  <c r="BG110" i="48"/>
  <c r="BI110" i="48"/>
  <c r="BJ110" i="48"/>
  <c r="AW111" i="48"/>
  <c r="AX111" i="48"/>
  <c r="AZ111" i="48"/>
  <c r="BA111" i="48"/>
  <c r="BB111" i="48"/>
  <c r="BC111" i="48"/>
  <c r="BD111" i="48"/>
  <c r="BF111" i="48"/>
  <c r="BG111" i="48"/>
  <c r="BI111" i="48"/>
  <c r="BJ111" i="48"/>
  <c r="AW112" i="48"/>
  <c r="AX112" i="48"/>
  <c r="AY112" i="48"/>
  <c r="AZ112" i="48"/>
  <c r="BA112" i="48"/>
  <c r="BC112" i="48"/>
  <c r="BD112" i="48"/>
  <c r="BF112" i="48"/>
  <c r="BG112" i="48"/>
  <c r="BI112" i="48"/>
  <c r="BJ112" i="48"/>
  <c r="AW113" i="48"/>
  <c r="AX113" i="48"/>
  <c r="AZ113" i="48"/>
  <c r="BA113" i="48"/>
  <c r="BB113" i="48"/>
  <c r="BC113" i="48"/>
  <c r="BD113" i="48"/>
  <c r="BF113" i="48"/>
  <c r="BG113" i="48"/>
  <c r="BI113" i="48"/>
  <c r="BJ113" i="48"/>
  <c r="AW114" i="48"/>
  <c r="AX114" i="48"/>
  <c r="AZ114" i="48"/>
  <c r="BA114" i="48"/>
  <c r="BC114" i="48"/>
  <c r="BD114" i="48"/>
  <c r="BF114" i="48"/>
  <c r="BG114" i="48"/>
  <c r="BI114" i="48"/>
  <c r="BJ114" i="48"/>
  <c r="AW115" i="48"/>
  <c r="AX115" i="48"/>
  <c r="AZ115" i="48"/>
  <c r="BA115" i="48"/>
  <c r="BC115" i="48"/>
  <c r="BD115" i="48"/>
  <c r="BF115" i="48"/>
  <c r="BG115" i="48"/>
  <c r="BI115" i="48"/>
  <c r="BJ115" i="48"/>
  <c r="AW116" i="48"/>
  <c r="AX116" i="48"/>
  <c r="AZ116" i="48"/>
  <c r="BA116" i="48"/>
  <c r="BC116" i="48"/>
  <c r="BD116" i="48"/>
  <c r="BF116" i="48"/>
  <c r="BG116" i="48"/>
  <c r="BI116" i="48"/>
  <c r="BJ116" i="48"/>
  <c r="AW117" i="48"/>
  <c r="AX117" i="48"/>
  <c r="AZ117" i="48"/>
  <c r="BA117" i="48"/>
  <c r="BC117" i="48"/>
  <c r="BD117" i="48"/>
  <c r="BF117" i="48"/>
  <c r="BG117" i="48"/>
  <c r="BI117" i="48"/>
  <c r="BJ117" i="48"/>
  <c r="AW118" i="48"/>
  <c r="AX118" i="48"/>
  <c r="AZ118" i="48"/>
  <c r="BA118" i="48"/>
  <c r="BC118" i="48"/>
  <c r="BD118" i="48"/>
  <c r="BF118" i="48"/>
  <c r="BG118" i="48"/>
  <c r="BI118" i="48"/>
  <c r="BJ118" i="48"/>
  <c r="AW119" i="48"/>
  <c r="AX119" i="48"/>
  <c r="AZ119" i="48"/>
  <c r="BA119" i="48"/>
  <c r="BB119" i="48"/>
  <c r="BC119" i="48"/>
  <c r="BD119" i="48"/>
  <c r="BF119" i="48"/>
  <c r="BG119" i="48"/>
  <c r="BI119" i="48"/>
  <c r="BJ119" i="48"/>
  <c r="AW120" i="48"/>
  <c r="AX120" i="48"/>
  <c r="AZ120" i="48"/>
  <c r="BA120" i="48"/>
  <c r="BC120" i="48"/>
  <c r="BD120" i="48"/>
  <c r="BE120" i="48"/>
  <c r="BF120" i="48"/>
  <c r="BG120" i="48"/>
  <c r="BI120" i="48"/>
  <c r="BJ120" i="48"/>
  <c r="AW121" i="48"/>
  <c r="AX121" i="48"/>
  <c r="AZ121" i="48"/>
  <c r="BA121" i="48"/>
  <c r="BB121" i="48"/>
  <c r="BC121" i="48"/>
  <c r="BD121" i="48"/>
  <c r="BF121" i="48"/>
  <c r="BG121" i="48"/>
  <c r="BI121" i="48"/>
  <c r="BJ121" i="48"/>
  <c r="AW122" i="48"/>
  <c r="AX122" i="48"/>
  <c r="AZ122" i="48"/>
  <c r="BA122" i="48"/>
  <c r="BC122" i="48"/>
  <c r="BD122" i="48"/>
  <c r="BF122" i="48"/>
  <c r="BG122" i="48"/>
  <c r="BI122" i="48"/>
  <c r="BJ122" i="48"/>
  <c r="AW123" i="48"/>
  <c r="AX123" i="48"/>
  <c r="AZ123" i="48"/>
  <c r="BA123" i="48"/>
  <c r="BB123" i="48"/>
  <c r="BC123" i="48"/>
  <c r="BD123" i="48"/>
  <c r="BF123" i="48"/>
  <c r="BG123" i="48"/>
  <c r="BI123" i="48"/>
  <c r="BJ123" i="48"/>
  <c r="AW124" i="48"/>
  <c r="AX124" i="48"/>
  <c r="AZ124" i="48"/>
  <c r="BA124" i="48"/>
  <c r="BC124" i="48"/>
  <c r="BD124" i="48"/>
  <c r="BF124" i="48"/>
  <c r="BG124" i="48"/>
  <c r="BI124" i="48"/>
  <c r="BJ124" i="48"/>
  <c r="AW125" i="48"/>
  <c r="AX125" i="48"/>
  <c r="AZ125" i="48"/>
  <c r="BA125" i="48"/>
  <c r="BC125" i="48"/>
  <c r="BD125" i="48"/>
  <c r="BF125" i="48"/>
  <c r="BG125" i="48"/>
  <c r="BI125" i="48"/>
  <c r="BJ125" i="48"/>
  <c r="AW126" i="48"/>
  <c r="AX126" i="48"/>
  <c r="AZ126" i="48"/>
  <c r="BA126" i="48"/>
  <c r="BC126" i="48"/>
  <c r="BD126" i="48"/>
  <c r="BF126" i="48"/>
  <c r="BG126" i="48"/>
  <c r="BI126" i="48"/>
  <c r="BJ126" i="48"/>
  <c r="AW127" i="48"/>
  <c r="AX127" i="48"/>
  <c r="AZ127" i="48"/>
  <c r="BA127" i="48"/>
  <c r="BC127" i="48"/>
  <c r="BD127" i="48"/>
  <c r="BF127" i="48"/>
  <c r="BG127" i="48"/>
  <c r="BI127" i="48"/>
  <c r="BJ127" i="48"/>
  <c r="AW128" i="48"/>
  <c r="AX128" i="48"/>
  <c r="AZ128" i="48"/>
  <c r="BA128" i="48"/>
  <c r="BC128" i="48"/>
  <c r="BD128" i="48"/>
  <c r="BF128" i="48"/>
  <c r="BG128" i="48"/>
  <c r="BI128" i="48"/>
  <c r="BJ128" i="48"/>
  <c r="AW129" i="48"/>
  <c r="AX129" i="48"/>
  <c r="AZ129" i="48"/>
  <c r="BA129" i="48"/>
  <c r="BC129" i="48"/>
  <c r="BD129" i="48"/>
  <c r="BF129" i="48"/>
  <c r="BG129" i="48"/>
  <c r="BI129" i="48"/>
  <c r="BJ129" i="48"/>
  <c r="AW130" i="48"/>
  <c r="AX130" i="48"/>
  <c r="AZ130" i="48"/>
  <c r="BA130" i="48"/>
  <c r="BC130" i="48"/>
  <c r="BD130" i="48"/>
  <c r="BF130" i="48"/>
  <c r="BG130" i="48"/>
  <c r="BI130" i="48"/>
  <c r="BJ130" i="48"/>
  <c r="AW131" i="48"/>
  <c r="AX131" i="48"/>
  <c r="AZ131" i="48"/>
  <c r="BA131" i="48"/>
  <c r="BC131" i="48"/>
  <c r="BD131" i="48"/>
  <c r="BF131" i="48"/>
  <c r="BG131" i="48"/>
  <c r="BI131" i="48"/>
  <c r="BJ131" i="48"/>
  <c r="AW132" i="48"/>
  <c r="AX132" i="48"/>
  <c r="AZ132" i="48"/>
  <c r="BA132" i="48"/>
  <c r="BC132" i="48"/>
  <c r="BD132" i="48"/>
  <c r="BF132" i="48"/>
  <c r="BG132" i="48"/>
  <c r="BI132" i="48"/>
  <c r="BJ132" i="48"/>
  <c r="AW133" i="48"/>
  <c r="AX133" i="48"/>
  <c r="AZ133" i="48"/>
  <c r="BA133" i="48"/>
  <c r="BC133" i="48"/>
  <c r="BD133" i="48"/>
  <c r="BF133" i="48"/>
  <c r="BG133" i="48"/>
  <c r="BI133" i="48"/>
  <c r="BJ133" i="48"/>
  <c r="AW134" i="48"/>
  <c r="AX134" i="48"/>
  <c r="AZ134" i="48"/>
  <c r="BA134" i="48"/>
  <c r="BC134" i="48"/>
  <c r="BD134" i="48"/>
  <c r="BF134" i="48"/>
  <c r="BG134" i="48"/>
  <c r="BI134" i="48"/>
  <c r="BJ134" i="48"/>
  <c r="AW135" i="48"/>
  <c r="AX135" i="48"/>
  <c r="AZ135" i="48"/>
  <c r="BA135" i="48"/>
  <c r="BC135" i="48"/>
  <c r="BD135" i="48"/>
  <c r="BF135" i="48"/>
  <c r="BG135" i="48"/>
  <c r="BI135" i="48"/>
  <c r="BJ135" i="48"/>
  <c r="AW136" i="48"/>
  <c r="AX136" i="48"/>
  <c r="AZ136" i="48"/>
  <c r="BA136" i="48"/>
  <c r="BC136" i="48"/>
  <c r="BD136" i="48"/>
  <c r="BF136" i="48"/>
  <c r="BG136" i="48"/>
  <c r="BI136" i="48"/>
  <c r="BJ136" i="48"/>
  <c r="AW137" i="48"/>
  <c r="AX137" i="48"/>
  <c r="AZ137" i="48"/>
  <c r="BA137" i="48"/>
  <c r="BC137" i="48"/>
  <c r="BD137" i="48"/>
  <c r="BF137" i="48"/>
  <c r="BG137" i="48"/>
  <c r="BI137" i="48"/>
  <c r="BJ137" i="48"/>
  <c r="AW138" i="48"/>
  <c r="AX138" i="48"/>
  <c r="AZ138" i="48"/>
  <c r="BA138" i="48"/>
  <c r="BC138" i="48"/>
  <c r="BD138" i="48"/>
  <c r="BF138" i="48"/>
  <c r="BG138" i="48"/>
  <c r="BI138" i="48"/>
  <c r="BJ138" i="48"/>
  <c r="AW139" i="48"/>
  <c r="AX139" i="48"/>
  <c r="AZ139" i="48"/>
  <c r="BA139" i="48"/>
  <c r="BC139" i="48"/>
  <c r="BD139" i="48"/>
  <c r="BF139" i="48"/>
  <c r="BG139" i="48"/>
  <c r="BI139" i="48"/>
  <c r="BJ139" i="48"/>
  <c r="AW140" i="48"/>
  <c r="AX140" i="48"/>
  <c r="AZ140" i="48"/>
  <c r="BA140" i="48"/>
  <c r="BC140" i="48"/>
  <c r="BD140" i="48"/>
  <c r="BF140" i="48"/>
  <c r="BG140" i="48"/>
  <c r="BI140" i="48"/>
  <c r="BJ140" i="48"/>
  <c r="AW141" i="48"/>
  <c r="AX141" i="48"/>
  <c r="AZ141" i="48"/>
  <c r="BA141" i="48"/>
  <c r="BC141" i="48"/>
  <c r="BD141" i="48"/>
  <c r="BF141" i="48"/>
  <c r="BG141" i="48"/>
  <c r="BI141" i="48"/>
  <c r="BJ141" i="48"/>
  <c r="AW142" i="48"/>
  <c r="AX142" i="48"/>
  <c r="AZ142" i="48"/>
  <c r="BA142" i="48"/>
  <c r="BC142" i="48"/>
  <c r="BD142" i="48"/>
  <c r="BF142" i="48"/>
  <c r="BG142" i="48"/>
  <c r="BI142" i="48"/>
  <c r="BJ142" i="48"/>
  <c r="AW143" i="48"/>
  <c r="AX143" i="48"/>
  <c r="AZ143" i="48"/>
  <c r="BA143" i="48"/>
  <c r="BC143" i="48"/>
  <c r="BD143" i="48"/>
  <c r="BF143" i="48"/>
  <c r="BG143" i="48"/>
  <c r="BI143" i="48"/>
  <c r="BJ143" i="48"/>
  <c r="AW144" i="48"/>
  <c r="AX144" i="48"/>
  <c r="AZ144" i="48"/>
  <c r="BA144" i="48"/>
  <c r="BC144" i="48"/>
  <c r="BD144" i="48"/>
  <c r="BF144" i="48"/>
  <c r="BG144" i="48"/>
  <c r="BI144" i="48"/>
  <c r="BJ144" i="48"/>
  <c r="AW145" i="48"/>
  <c r="AX145" i="48"/>
  <c r="AZ145" i="48"/>
  <c r="BA145" i="48"/>
  <c r="BC145" i="48"/>
  <c r="BD145" i="48"/>
  <c r="BF145" i="48"/>
  <c r="BG145" i="48"/>
  <c r="BH145" i="48"/>
  <c r="BI145" i="48"/>
  <c r="BJ145" i="48"/>
  <c r="AW146" i="48"/>
  <c r="AX146" i="48"/>
  <c r="AZ146" i="48"/>
  <c r="BA146" i="48"/>
  <c r="BC146" i="48"/>
  <c r="BD146" i="48"/>
  <c r="BF146" i="48"/>
  <c r="BG146" i="48"/>
  <c r="BI146" i="48"/>
  <c r="BJ146" i="48"/>
  <c r="AW147" i="48"/>
  <c r="AX147" i="48"/>
  <c r="AZ147" i="48"/>
  <c r="BA147" i="48"/>
  <c r="BC147" i="48"/>
  <c r="BD147" i="48"/>
  <c r="BF147" i="48"/>
  <c r="BG147" i="48"/>
  <c r="BI147" i="48"/>
  <c r="BJ147" i="48"/>
  <c r="AW148" i="48"/>
  <c r="AX148" i="48"/>
  <c r="AZ148" i="48"/>
  <c r="BA148" i="48"/>
  <c r="BC148" i="48"/>
  <c r="BD148" i="48"/>
  <c r="BF148" i="48"/>
  <c r="BG148" i="48"/>
  <c r="BI148" i="48"/>
  <c r="BJ148" i="48"/>
  <c r="AW149" i="48"/>
  <c r="AX149" i="48"/>
  <c r="AZ149" i="48"/>
  <c r="BA149" i="48"/>
  <c r="BC149" i="48"/>
  <c r="BD149" i="48"/>
  <c r="BF149" i="48"/>
  <c r="BG149" i="48"/>
  <c r="BI149" i="48"/>
  <c r="BJ149" i="48"/>
  <c r="AW150" i="48"/>
  <c r="AX150" i="48"/>
  <c r="AZ150" i="48"/>
  <c r="BA150" i="48"/>
  <c r="BC150" i="48"/>
  <c r="BD150" i="48"/>
  <c r="BF150" i="48"/>
  <c r="BH150" i="48"/>
  <c r="BG150" i="48"/>
  <c r="BI150" i="48"/>
  <c r="BJ150" i="48"/>
  <c r="AW151" i="48"/>
  <c r="AX151" i="48"/>
  <c r="AZ151" i="48"/>
  <c r="BA151" i="48"/>
  <c r="BC151" i="48"/>
  <c r="BD151" i="48"/>
  <c r="BF151" i="48"/>
  <c r="BG151" i="48"/>
  <c r="BI151" i="48"/>
  <c r="BJ151" i="48"/>
  <c r="AW152" i="48"/>
  <c r="AX152" i="48"/>
  <c r="AZ152" i="48"/>
  <c r="BA152" i="48"/>
  <c r="BC152" i="48"/>
  <c r="BD152" i="48"/>
  <c r="BF152" i="48"/>
  <c r="BG152" i="48"/>
  <c r="BI152" i="48"/>
  <c r="BJ152" i="48"/>
  <c r="AW153" i="48"/>
  <c r="AY153" i="48"/>
  <c r="AX153" i="48"/>
  <c r="AZ153" i="48"/>
  <c r="BA153" i="48"/>
  <c r="BC153" i="48"/>
  <c r="BD153" i="48"/>
  <c r="BF153" i="48"/>
  <c r="BG153" i="48"/>
  <c r="BI153" i="48"/>
  <c r="BJ153" i="48"/>
  <c r="AW154" i="48"/>
  <c r="AX154" i="48"/>
  <c r="AZ154" i="48"/>
  <c r="BA154" i="48"/>
  <c r="BC154" i="48"/>
  <c r="BD154" i="48"/>
  <c r="BF154" i="48"/>
  <c r="BG154" i="48"/>
  <c r="BI154" i="48"/>
  <c r="BJ154" i="48"/>
  <c r="AW155" i="48"/>
  <c r="AX155" i="48"/>
  <c r="AZ155" i="48"/>
  <c r="BA155" i="48"/>
  <c r="BB155" i="48"/>
  <c r="BC155" i="48"/>
  <c r="BD155" i="48"/>
  <c r="BF155" i="48"/>
  <c r="BG155" i="48"/>
  <c r="BI155" i="48"/>
  <c r="BJ155" i="48"/>
  <c r="AW156" i="48"/>
  <c r="AX156" i="48"/>
  <c r="AZ156" i="48"/>
  <c r="BA156" i="48"/>
  <c r="BC156" i="48"/>
  <c r="BD156" i="48"/>
  <c r="BF156" i="48"/>
  <c r="BH156" i="48"/>
  <c r="BG156" i="48"/>
  <c r="BI156" i="48"/>
  <c r="BJ156" i="48"/>
  <c r="AW157" i="48"/>
  <c r="AX157" i="48"/>
  <c r="AZ157" i="48"/>
  <c r="BA157" i="48"/>
  <c r="BC157" i="48"/>
  <c r="BD157" i="48"/>
  <c r="BF157" i="48"/>
  <c r="BG157" i="48"/>
  <c r="BI157" i="48"/>
  <c r="BJ157" i="48"/>
  <c r="AW158" i="48"/>
  <c r="AX158" i="48"/>
  <c r="AZ158" i="48"/>
  <c r="BA158" i="48"/>
  <c r="BC158" i="48"/>
  <c r="BD158" i="48"/>
  <c r="BF158" i="48"/>
  <c r="BG158" i="48"/>
  <c r="BI158" i="48"/>
  <c r="BJ158" i="48"/>
  <c r="AW159" i="48"/>
  <c r="AX159" i="48"/>
  <c r="AZ159" i="48"/>
  <c r="BA159" i="48"/>
  <c r="BC159" i="48"/>
  <c r="BD159" i="48"/>
  <c r="BF159" i="48"/>
  <c r="BG159" i="48"/>
  <c r="BI159" i="48"/>
  <c r="BJ159" i="48"/>
  <c r="AW160" i="48"/>
  <c r="AX160" i="48"/>
  <c r="AZ160" i="48"/>
  <c r="BA160" i="48"/>
  <c r="BB160" i="48"/>
  <c r="BC160" i="48"/>
  <c r="BD160" i="48"/>
  <c r="BF160" i="48"/>
  <c r="BG160" i="48"/>
  <c r="BI160" i="48"/>
  <c r="BJ160" i="48"/>
  <c r="AW161" i="48"/>
  <c r="AX161" i="48"/>
  <c r="AZ161" i="48"/>
  <c r="BA161" i="48"/>
  <c r="BC161" i="48"/>
  <c r="BD161" i="48"/>
  <c r="BF161" i="48"/>
  <c r="BG161" i="48"/>
  <c r="BI161" i="48"/>
  <c r="BJ161" i="48"/>
  <c r="AW162" i="48"/>
  <c r="AX162" i="48"/>
  <c r="AZ162" i="48"/>
  <c r="BA162" i="48"/>
  <c r="BC162" i="48"/>
  <c r="BD162" i="48"/>
  <c r="BF162" i="48"/>
  <c r="BG162" i="48"/>
  <c r="BI162" i="48"/>
  <c r="BJ162" i="48"/>
  <c r="AW163" i="48"/>
  <c r="AX163" i="48"/>
  <c r="AZ163" i="48"/>
  <c r="BA163" i="48"/>
  <c r="BC163" i="48"/>
  <c r="BD163" i="48"/>
  <c r="BF163" i="48"/>
  <c r="BG163" i="48"/>
  <c r="BI163" i="48"/>
  <c r="BJ163" i="48"/>
  <c r="AW164" i="48"/>
  <c r="AX164" i="48"/>
  <c r="AZ164" i="48"/>
  <c r="BA164" i="48"/>
  <c r="BC164" i="48"/>
  <c r="BD164" i="48"/>
  <c r="BF164" i="48"/>
  <c r="BG164" i="48"/>
  <c r="BI164" i="48"/>
  <c r="BJ164" i="48"/>
  <c r="AW165" i="48"/>
  <c r="AX165" i="48"/>
  <c r="AZ165" i="48"/>
  <c r="BA165" i="48"/>
  <c r="BC165" i="48"/>
  <c r="BD165" i="48"/>
  <c r="BF165" i="48"/>
  <c r="BG165" i="48"/>
  <c r="BI165" i="48"/>
  <c r="BJ165" i="48"/>
  <c r="AW166" i="48"/>
  <c r="AX166" i="48"/>
  <c r="AZ166" i="48"/>
  <c r="BA166" i="48"/>
  <c r="BC166" i="48"/>
  <c r="BD166" i="48"/>
  <c r="BF166" i="48"/>
  <c r="BG166" i="48"/>
  <c r="BI166" i="48"/>
  <c r="BJ166" i="48"/>
  <c r="AW167" i="48"/>
  <c r="AX167" i="48"/>
  <c r="AZ167" i="48"/>
  <c r="BA167" i="48"/>
  <c r="BC167" i="48"/>
  <c r="BD167" i="48"/>
  <c r="BF167" i="48"/>
  <c r="BG167" i="48"/>
  <c r="BI167" i="48"/>
  <c r="BJ167" i="48"/>
  <c r="AW168" i="48"/>
  <c r="AX168" i="48"/>
  <c r="AZ168" i="48"/>
  <c r="BA168" i="48"/>
  <c r="BC168" i="48"/>
  <c r="BD168" i="48"/>
  <c r="BF168" i="48"/>
  <c r="BG168" i="48"/>
  <c r="BI168" i="48"/>
  <c r="BJ168" i="48"/>
  <c r="AW169" i="48"/>
  <c r="AX169" i="48"/>
  <c r="AZ169" i="48"/>
  <c r="BA169" i="48"/>
  <c r="BC169" i="48"/>
  <c r="BD169" i="48"/>
  <c r="BF169" i="48"/>
  <c r="BG169" i="48"/>
  <c r="BI169" i="48"/>
  <c r="BJ169" i="48"/>
  <c r="AW170" i="48"/>
  <c r="AX170" i="48"/>
  <c r="AZ170" i="48"/>
  <c r="BA170" i="48"/>
  <c r="BC170" i="48"/>
  <c r="BD170" i="48"/>
  <c r="BF170" i="48"/>
  <c r="BG170" i="48"/>
  <c r="BI170" i="48"/>
  <c r="BJ170" i="48"/>
  <c r="AW171" i="48"/>
  <c r="AX171" i="48"/>
  <c r="AZ171" i="48"/>
  <c r="BA171" i="48"/>
  <c r="BC171" i="48"/>
  <c r="BD171" i="48"/>
  <c r="BF171" i="48"/>
  <c r="BG171" i="48"/>
  <c r="BI171" i="48"/>
  <c r="BJ171" i="48"/>
  <c r="AW172" i="48"/>
  <c r="AX172" i="48"/>
  <c r="AZ172" i="48"/>
  <c r="BA172" i="48"/>
  <c r="BC172" i="48"/>
  <c r="BD172" i="48"/>
  <c r="BF172" i="48"/>
  <c r="BG172" i="48"/>
  <c r="BI172" i="48"/>
  <c r="BJ172" i="48"/>
  <c r="AW173" i="48"/>
  <c r="AX173" i="48"/>
  <c r="AZ173" i="48"/>
  <c r="BA173" i="48"/>
  <c r="BC173" i="48"/>
  <c r="BD173" i="48"/>
  <c r="BF173" i="48"/>
  <c r="BG173" i="48"/>
  <c r="BI173" i="48"/>
  <c r="BJ173" i="48"/>
  <c r="AW174" i="48"/>
  <c r="AX174" i="48"/>
  <c r="AZ174" i="48"/>
  <c r="BA174" i="48"/>
  <c r="BC174" i="48"/>
  <c r="BD174" i="48"/>
  <c r="BF174" i="48"/>
  <c r="BG174" i="48"/>
  <c r="BI174" i="48"/>
  <c r="BJ174" i="48"/>
  <c r="AW175" i="48"/>
  <c r="AX175" i="48"/>
  <c r="AZ175" i="48"/>
  <c r="BA175" i="48"/>
  <c r="BC175" i="48"/>
  <c r="BD175" i="48"/>
  <c r="BF175" i="48"/>
  <c r="BG175" i="48"/>
  <c r="BI175" i="48"/>
  <c r="BJ175" i="48"/>
  <c r="AW176" i="48"/>
  <c r="AX176" i="48"/>
  <c r="AZ176" i="48"/>
  <c r="BA176" i="48"/>
  <c r="BC176" i="48"/>
  <c r="BD176" i="48"/>
  <c r="BF176" i="48"/>
  <c r="BG176" i="48"/>
  <c r="BI176" i="48"/>
  <c r="BJ176" i="48"/>
  <c r="AW177" i="48"/>
  <c r="AX177" i="48"/>
  <c r="AZ177" i="48"/>
  <c r="BA177" i="48"/>
  <c r="BC177" i="48"/>
  <c r="BD177" i="48"/>
  <c r="BF177" i="48"/>
  <c r="BG177" i="48"/>
  <c r="BI177" i="48"/>
  <c r="BJ177" i="48"/>
  <c r="AW178" i="48"/>
  <c r="AX178" i="48"/>
  <c r="AZ178" i="48"/>
  <c r="BA178" i="48"/>
  <c r="BC178" i="48"/>
  <c r="BD178" i="48"/>
  <c r="BF178" i="48"/>
  <c r="BG178" i="48"/>
  <c r="BI178" i="48"/>
  <c r="BJ178" i="48"/>
  <c r="AW179" i="48"/>
  <c r="AX179" i="48"/>
  <c r="AZ179" i="48"/>
  <c r="BB179" i="48"/>
  <c r="BA179" i="48"/>
  <c r="BC179" i="48"/>
  <c r="BD179" i="48"/>
  <c r="BF179" i="48"/>
  <c r="BG179" i="48"/>
  <c r="BI179" i="48"/>
  <c r="BJ179" i="48"/>
  <c r="AW180" i="48"/>
  <c r="AX180" i="48"/>
  <c r="AZ180" i="48"/>
  <c r="BA180" i="48"/>
  <c r="BC180" i="48"/>
  <c r="BD180" i="48"/>
  <c r="BF180" i="48"/>
  <c r="BG180" i="48"/>
  <c r="BH180" i="48"/>
  <c r="BI180" i="48"/>
  <c r="BJ180" i="48"/>
  <c r="AW181" i="48"/>
  <c r="AX181" i="48"/>
  <c r="AZ181" i="48"/>
  <c r="BA181" i="48"/>
  <c r="BC181" i="48"/>
  <c r="BD181" i="48"/>
  <c r="BF181" i="48"/>
  <c r="BG181" i="48"/>
  <c r="BI181" i="48"/>
  <c r="BJ181" i="48"/>
  <c r="AW182" i="48"/>
  <c r="AX182" i="48"/>
  <c r="AZ182" i="48"/>
  <c r="BA182" i="48"/>
  <c r="BC182" i="48"/>
  <c r="BD182" i="48"/>
  <c r="BF182" i="48"/>
  <c r="BG182" i="48"/>
  <c r="BI182" i="48"/>
  <c r="BJ182" i="48"/>
  <c r="AW183" i="48"/>
  <c r="AX183" i="48"/>
  <c r="AZ183" i="48"/>
  <c r="BA183" i="48"/>
  <c r="BC183" i="48"/>
  <c r="BD183" i="48"/>
  <c r="BF183" i="48"/>
  <c r="BG183" i="48"/>
  <c r="BI183" i="48"/>
  <c r="BJ183" i="48"/>
  <c r="AW184" i="48"/>
  <c r="AX184" i="48"/>
  <c r="AZ184" i="48"/>
  <c r="BA184" i="48"/>
  <c r="BC184" i="48"/>
  <c r="BD184" i="48"/>
  <c r="BF184" i="48"/>
  <c r="BG184" i="48"/>
  <c r="BI184" i="48"/>
  <c r="BJ184" i="48"/>
  <c r="AW185" i="48"/>
  <c r="AX185" i="48"/>
  <c r="AZ185" i="48"/>
  <c r="BA185" i="48"/>
  <c r="BC185" i="48"/>
  <c r="BD185" i="48"/>
  <c r="BF185" i="48"/>
  <c r="BG185" i="48"/>
  <c r="BI185" i="48"/>
  <c r="BJ185" i="48"/>
  <c r="AW186" i="48"/>
  <c r="AX186" i="48"/>
  <c r="AZ186" i="48"/>
  <c r="BA186" i="48"/>
  <c r="BC186" i="48"/>
  <c r="BD186" i="48"/>
  <c r="BF186" i="48"/>
  <c r="BG186" i="48"/>
  <c r="BI186" i="48"/>
  <c r="BJ186" i="48"/>
  <c r="AW187" i="48"/>
  <c r="AX187" i="48"/>
  <c r="AZ187" i="48"/>
  <c r="BA187" i="48"/>
  <c r="BC187" i="48"/>
  <c r="BD187" i="48"/>
  <c r="BF187" i="48"/>
  <c r="BG187" i="48"/>
  <c r="BI187" i="48"/>
  <c r="BJ187" i="48"/>
  <c r="AW188" i="48"/>
  <c r="AX188" i="48"/>
  <c r="AZ188" i="48"/>
  <c r="BA188" i="48"/>
  <c r="BC188" i="48"/>
  <c r="BD188" i="48"/>
  <c r="BF188" i="48"/>
  <c r="BG188" i="48"/>
  <c r="BI188" i="48"/>
  <c r="BJ188" i="48"/>
  <c r="AW189" i="48"/>
  <c r="AX189" i="48"/>
  <c r="AZ189" i="48"/>
  <c r="BA189" i="48"/>
  <c r="BC189" i="48"/>
  <c r="BD189" i="48"/>
  <c r="BF189" i="48"/>
  <c r="BG189" i="48"/>
  <c r="BI189" i="48"/>
  <c r="BJ189" i="48"/>
  <c r="AW190" i="48"/>
  <c r="AX190" i="48"/>
  <c r="AZ190" i="48"/>
  <c r="BA190" i="48"/>
  <c r="BC190" i="48"/>
  <c r="BD190" i="48"/>
  <c r="BF190" i="48"/>
  <c r="BG190" i="48"/>
  <c r="BI190" i="48"/>
  <c r="BJ190" i="48"/>
  <c r="AW191" i="48"/>
  <c r="AX191" i="48"/>
  <c r="AZ191" i="48"/>
  <c r="BA191" i="48"/>
  <c r="BC191" i="48"/>
  <c r="BD191" i="48"/>
  <c r="BF191" i="48"/>
  <c r="BG191" i="48"/>
  <c r="BI191" i="48"/>
  <c r="BJ191" i="48"/>
  <c r="AW192" i="48"/>
  <c r="AX192" i="48"/>
  <c r="AZ192" i="48"/>
  <c r="BA192" i="48"/>
  <c r="BC192" i="48"/>
  <c r="BD192" i="48"/>
  <c r="BF192" i="48"/>
  <c r="BG192" i="48"/>
  <c r="BI192" i="48"/>
  <c r="BJ192" i="48"/>
  <c r="AW193" i="48"/>
  <c r="AX193" i="48"/>
  <c r="AZ193" i="48"/>
  <c r="BA193" i="48"/>
  <c r="BC193" i="48"/>
  <c r="BD193" i="48"/>
  <c r="BF193" i="48"/>
  <c r="BG193" i="48"/>
  <c r="BI193" i="48"/>
  <c r="BJ193" i="48"/>
  <c r="AW194" i="48"/>
  <c r="AX194" i="48"/>
  <c r="AZ194" i="48"/>
  <c r="BA194" i="48"/>
  <c r="BC194" i="48"/>
  <c r="BD194" i="48"/>
  <c r="BF194" i="48"/>
  <c r="BG194" i="48"/>
  <c r="BI194" i="48"/>
  <c r="BJ194" i="48"/>
  <c r="AW195" i="48"/>
  <c r="AX195" i="48"/>
  <c r="AZ195" i="48"/>
  <c r="BA195" i="48"/>
  <c r="BC195" i="48"/>
  <c r="BD195" i="48"/>
  <c r="BF195" i="48"/>
  <c r="BG195" i="48"/>
  <c r="BI195" i="48"/>
  <c r="BJ195" i="48"/>
  <c r="AW196" i="48"/>
  <c r="AX196" i="48"/>
  <c r="AZ196" i="48"/>
  <c r="BA196" i="48"/>
  <c r="BC196" i="48"/>
  <c r="BD196" i="48"/>
  <c r="BF196" i="48"/>
  <c r="BG196" i="48"/>
  <c r="BI196" i="48"/>
  <c r="BJ196" i="48"/>
  <c r="AW197" i="48"/>
  <c r="AX197" i="48"/>
  <c r="AZ197" i="48"/>
  <c r="BA197" i="48"/>
  <c r="BC197" i="48"/>
  <c r="BD197" i="48"/>
  <c r="BF197" i="48"/>
  <c r="BG197" i="48"/>
  <c r="BI197" i="48"/>
  <c r="BJ197" i="48"/>
  <c r="AW198" i="48"/>
  <c r="AX198" i="48"/>
  <c r="AZ198" i="48"/>
  <c r="BA198" i="48"/>
  <c r="BC198" i="48"/>
  <c r="BD198" i="48"/>
  <c r="BF198" i="48"/>
  <c r="BG198" i="48"/>
  <c r="BI198" i="48"/>
  <c r="BJ198" i="48"/>
  <c r="AW199" i="48"/>
  <c r="AX199" i="48"/>
  <c r="AZ199" i="48"/>
  <c r="BA199" i="48"/>
  <c r="BC199" i="48"/>
  <c r="BD199" i="48"/>
  <c r="BF199" i="48"/>
  <c r="BG199" i="48"/>
  <c r="BI199" i="48"/>
  <c r="BJ199" i="48"/>
  <c r="AW200" i="48"/>
  <c r="AX200" i="48"/>
  <c r="AZ200" i="48"/>
  <c r="BA200" i="48"/>
  <c r="BC200" i="48"/>
  <c r="BD200" i="48"/>
  <c r="BF200" i="48"/>
  <c r="BG200" i="48"/>
  <c r="BI200" i="48"/>
  <c r="BJ200" i="48"/>
  <c r="AW201" i="48"/>
  <c r="AX201" i="48"/>
  <c r="AZ201" i="48"/>
  <c r="BA201" i="48"/>
  <c r="BC201" i="48"/>
  <c r="BD201" i="48"/>
  <c r="BF201" i="48"/>
  <c r="BG201" i="48"/>
  <c r="BI201" i="48"/>
  <c r="BJ201" i="48"/>
  <c r="AW202" i="48"/>
  <c r="AX202" i="48"/>
  <c r="AZ202" i="48"/>
  <c r="BA202" i="48"/>
  <c r="BC202" i="48"/>
  <c r="BD202" i="48"/>
  <c r="BF202" i="48"/>
  <c r="BG202" i="48"/>
  <c r="BI202" i="48"/>
  <c r="BJ202" i="48"/>
  <c r="AW203" i="48"/>
  <c r="AX203" i="48"/>
  <c r="AZ203" i="48"/>
  <c r="BA203" i="48"/>
  <c r="BC203" i="48"/>
  <c r="BD203" i="48"/>
  <c r="BF203" i="48"/>
  <c r="BG203" i="48"/>
  <c r="BI203" i="48"/>
  <c r="BJ203" i="48"/>
  <c r="AW204" i="48"/>
  <c r="AX204" i="48"/>
  <c r="AZ204" i="48"/>
  <c r="BA204" i="48"/>
  <c r="BC204" i="48"/>
  <c r="BD204" i="48"/>
  <c r="BF204" i="48"/>
  <c r="BG204" i="48"/>
  <c r="BI204" i="48"/>
  <c r="BJ204" i="48"/>
  <c r="AW205" i="48"/>
  <c r="AX205" i="48"/>
  <c r="AZ205" i="48"/>
  <c r="BA205" i="48"/>
  <c r="BC205" i="48"/>
  <c r="BD205" i="48"/>
  <c r="BF205" i="48"/>
  <c r="BG205" i="48"/>
  <c r="BI205" i="48"/>
  <c r="BJ205" i="48"/>
  <c r="AW206" i="48"/>
  <c r="AX206" i="48"/>
  <c r="AZ206" i="48"/>
  <c r="BA206" i="48"/>
  <c r="BC206" i="48"/>
  <c r="BD206" i="48"/>
  <c r="BF206" i="48"/>
  <c r="BG206" i="48"/>
  <c r="BI206" i="48"/>
  <c r="BJ206" i="48"/>
  <c r="AW207" i="48"/>
  <c r="AX207" i="48"/>
  <c r="AZ207" i="48"/>
  <c r="BA207" i="48"/>
  <c r="BC207" i="48"/>
  <c r="BD207" i="48"/>
  <c r="BF207" i="48"/>
  <c r="BG207" i="48"/>
  <c r="BI207" i="48"/>
  <c r="BJ207" i="48"/>
  <c r="AW208" i="48"/>
  <c r="AX208" i="48"/>
  <c r="AZ208" i="48"/>
  <c r="BA208" i="48"/>
  <c r="BC208" i="48"/>
  <c r="BD208" i="48"/>
  <c r="BF208" i="48"/>
  <c r="BG208" i="48"/>
  <c r="BI208" i="48"/>
  <c r="BJ208" i="48"/>
  <c r="AW209" i="48"/>
  <c r="AX209" i="48"/>
  <c r="AZ209" i="48"/>
  <c r="BA209" i="48"/>
  <c r="BC209" i="48"/>
  <c r="BD209" i="48"/>
  <c r="BF209" i="48"/>
  <c r="BG209" i="48"/>
  <c r="BI209" i="48"/>
  <c r="BJ209" i="48"/>
  <c r="AW210" i="48"/>
  <c r="AX210" i="48"/>
  <c r="AZ210" i="48"/>
  <c r="BA210" i="48"/>
  <c r="BC210" i="48"/>
  <c r="BD210" i="48"/>
  <c r="BF210" i="48"/>
  <c r="BG210" i="48"/>
  <c r="BI210" i="48"/>
  <c r="BJ210" i="48"/>
  <c r="AW211" i="48"/>
  <c r="AX211" i="48"/>
  <c r="AZ211" i="48"/>
  <c r="BA211" i="48"/>
  <c r="BC211" i="48"/>
  <c r="BD211" i="48"/>
  <c r="BF211" i="48"/>
  <c r="BG211" i="48"/>
  <c r="BI211" i="48"/>
  <c r="BJ211" i="48"/>
  <c r="AW212" i="48"/>
  <c r="AX212" i="48"/>
  <c r="AZ212" i="48"/>
  <c r="BA212" i="48"/>
  <c r="BC212" i="48"/>
  <c r="BD212" i="48"/>
  <c r="BF212" i="48"/>
  <c r="BG212" i="48"/>
  <c r="BI212" i="48"/>
  <c r="BJ212" i="48"/>
  <c r="AW213" i="48"/>
  <c r="AX213" i="48"/>
  <c r="AZ213" i="48"/>
  <c r="BA213" i="48"/>
  <c r="BC213" i="48"/>
  <c r="BD213" i="48"/>
  <c r="BF213" i="48"/>
  <c r="BG213" i="48"/>
  <c r="BI213" i="48"/>
  <c r="BJ213" i="48"/>
  <c r="AW214" i="48"/>
  <c r="AX214" i="48"/>
  <c r="AZ214" i="48"/>
  <c r="BA214" i="48"/>
  <c r="BB214" i="48"/>
  <c r="BC214" i="48"/>
  <c r="BD214" i="48"/>
  <c r="BF214" i="48"/>
  <c r="BG214" i="48"/>
  <c r="BI214" i="48"/>
  <c r="BJ214" i="48"/>
  <c r="AW215" i="48"/>
  <c r="AX215" i="48"/>
  <c r="AZ215" i="48"/>
  <c r="BA215" i="48"/>
  <c r="BC215" i="48"/>
  <c r="BD215" i="48"/>
  <c r="BF215" i="48"/>
  <c r="BG215" i="48"/>
  <c r="BI215" i="48"/>
  <c r="BJ215" i="48"/>
  <c r="AW216" i="48"/>
  <c r="AX216" i="48"/>
  <c r="AZ216" i="48"/>
  <c r="BA216" i="48"/>
  <c r="BC216" i="48"/>
  <c r="BD216" i="48"/>
  <c r="BF216" i="48"/>
  <c r="BG216" i="48"/>
  <c r="BI216" i="48"/>
  <c r="BJ216" i="48"/>
  <c r="AW217" i="48"/>
  <c r="AX217" i="48"/>
  <c r="AZ217" i="48"/>
  <c r="BA217" i="48"/>
  <c r="BC217" i="48"/>
  <c r="BD217" i="48"/>
  <c r="BF217" i="48"/>
  <c r="BG217" i="48"/>
  <c r="BI217" i="48"/>
  <c r="BJ217" i="48"/>
  <c r="AW218" i="48"/>
  <c r="AX218" i="48"/>
  <c r="AZ218" i="48"/>
  <c r="BA218" i="48"/>
  <c r="BC218" i="48"/>
  <c r="BD218" i="48"/>
  <c r="BF218" i="48"/>
  <c r="BG218" i="48"/>
  <c r="BI218" i="48"/>
  <c r="BJ218" i="48"/>
  <c r="AW219" i="48"/>
  <c r="AX219" i="48"/>
  <c r="AZ219" i="48"/>
  <c r="BA219" i="48"/>
  <c r="BC219" i="48"/>
  <c r="BD219" i="48"/>
  <c r="BF219" i="48"/>
  <c r="BG219" i="48"/>
  <c r="BI219" i="48"/>
  <c r="BJ219" i="48"/>
  <c r="AW220" i="48"/>
  <c r="AX220" i="48"/>
  <c r="AZ220" i="48"/>
  <c r="BA220" i="48"/>
  <c r="BC220" i="48"/>
  <c r="BD220" i="48"/>
  <c r="BF220" i="48"/>
  <c r="BG220" i="48"/>
  <c r="BI220" i="48"/>
  <c r="BJ220" i="48"/>
  <c r="AW221" i="48"/>
  <c r="AX221" i="48"/>
  <c r="AZ221" i="48"/>
  <c r="BA221" i="48"/>
  <c r="BC221" i="48"/>
  <c r="BD221" i="48"/>
  <c r="BF221" i="48"/>
  <c r="BG221" i="48"/>
  <c r="BI221" i="48"/>
  <c r="BJ221" i="48"/>
  <c r="AW222" i="48"/>
  <c r="AX222" i="48"/>
  <c r="AZ222" i="48"/>
  <c r="BA222" i="48"/>
  <c r="BC222" i="48"/>
  <c r="BD222" i="48"/>
  <c r="BF222" i="48"/>
  <c r="BG222" i="48"/>
  <c r="BI222" i="48"/>
  <c r="BJ222" i="48"/>
  <c r="AW223" i="48"/>
  <c r="AX223" i="48"/>
  <c r="AZ223" i="48"/>
  <c r="BA223" i="48"/>
  <c r="BC223" i="48"/>
  <c r="BD223" i="48"/>
  <c r="BF223" i="48"/>
  <c r="BG223" i="48"/>
  <c r="BI223" i="48"/>
  <c r="BJ223" i="48"/>
  <c r="AW224" i="48"/>
  <c r="AX224" i="48"/>
  <c r="AZ224" i="48"/>
  <c r="BA224" i="48"/>
  <c r="BC224" i="48"/>
  <c r="BD224" i="48"/>
  <c r="BF224" i="48"/>
  <c r="BG224" i="48"/>
  <c r="BI224" i="48"/>
  <c r="BJ224" i="48"/>
  <c r="AW225" i="48"/>
  <c r="AX225" i="48"/>
  <c r="AZ225" i="48"/>
  <c r="BA225" i="48"/>
  <c r="BC225" i="48"/>
  <c r="BD225" i="48"/>
  <c r="BF225" i="48"/>
  <c r="BG225" i="48"/>
  <c r="BI225" i="48"/>
  <c r="BJ225" i="48"/>
  <c r="AW226" i="48"/>
  <c r="AX226" i="48"/>
  <c r="AZ226" i="48"/>
  <c r="BA226" i="48"/>
  <c r="BC226" i="48"/>
  <c r="BD226" i="48"/>
  <c r="BF226" i="48"/>
  <c r="BG226" i="48"/>
  <c r="BI226" i="48"/>
  <c r="BJ226" i="48"/>
  <c r="AW227" i="48"/>
  <c r="AX227" i="48"/>
  <c r="AZ227" i="48"/>
  <c r="BA227" i="48"/>
  <c r="BC227" i="48"/>
  <c r="BD227" i="48"/>
  <c r="BF227" i="48"/>
  <c r="BG227" i="48"/>
  <c r="BI227" i="48"/>
  <c r="BJ227" i="48"/>
  <c r="AW228" i="48"/>
  <c r="AX228" i="48"/>
  <c r="AZ228" i="48"/>
  <c r="BA228" i="48"/>
  <c r="BC228" i="48"/>
  <c r="BD228" i="48"/>
  <c r="BF228" i="48"/>
  <c r="BG228" i="48"/>
  <c r="BI228" i="48"/>
  <c r="BJ228" i="48"/>
  <c r="AW229" i="48"/>
  <c r="AX229" i="48"/>
  <c r="AZ229" i="48"/>
  <c r="BA229" i="48"/>
  <c r="BC229" i="48"/>
  <c r="BD229" i="48"/>
  <c r="BF229" i="48"/>
  <c r="BG229" i="48"/>
  <c r="BI229" i="48"/>
  <c r="BJ229" i="48"/>
  <c r="AW230" i="48"/>
  <c r="AX230" i="48"/>
  <c r="AZ230" i="48"/>
  <c r="BA230" i="48"/>
  <c r="BC230" i="48"/>
  <c r="BD230" i="48"/>
  <c r="BF230" i="48"/>
  <c r="BG230" i="48"/>
  <c r="BI230" i="48"/>
  <c r="BJ230" i="48"/>
  <c r="AW231" i="48"/>
  <c r="AX231" i="48"/>
  <c r="AZ231" i="48"/>
  <c r="BA231" i="48"/>
  <c r="BC231" i="48"/>
  <c r="BD231" i="48"/>
  <c r="BF231" i="48"/>
  <c r="BG231" i="48"/>
  <c r="BI231" i="48"/>
  <c r="BJ231" i="48"/>
  <c r="AW232" i="48"/>
  <c r="AX232" i="48"/>
  <c r="AZ232" i="48"/>
  <c r="BA232" i="48"/>
  <c r="BC232" i="48"/>
  <c r="BD232" i="48"/>
  <c r="BF232" i="48"/>
  <c r="BG232" i="48"/>
  <c r="BI232" i="48"/>
  <c r="BJ232" i="48"/>
  <c r="AW233" i="48"/>
  <c r="AX233" i="48"/>
  <c r="AZ233" i="48"/>
  <c r="BA233" i="48"/>
  <c r="BC233" i="48"/>
  <c r="BD233" i="48"/>
  <c r="BF233" i="48"/>
  <c r="BG233" i="48"/>
  <c r="BI233" i="48"/>
  <c r="BJ233" i="48"/>
  <c r="AW234" i="48"/>
  <c r="AX234" i="48"/>
  <c r="AZ234" i="48"/>
  <c r="BA234" i="48"/>
  <c r="BC234" i="48"/>
  <c r="BD234" i="48"/>
  <c r="BF234" i="48"/>
  <c r="BG234" i="48"/>
  <c r="BI234" i="48"/>
  <c r="BJ234" i="48"/>
  <c r="AW235" i="48"/>
  <c r="AX235" i="48"/>
  <c r="AZ235" i="48"/>
  <c r="BA235" i="48"/>
  <c r="BC235" i="48"/>
  <c r="BD235" i="48"/>
  <c r="BE235" i="48"/>
  <c r="BF235" i="48"/>
  <c r="BG235" i="48"/>
  <c r="BI235" i="48"/>
  <c r="BJ235" i="48"/>
  <c r="AW236" i="48"/>
  <c r="AX236" i="48"/>
  <c r="AY236" i="48"/>
  <c r="AZ236" i="48"/>
  <c r="BA236" i="48"/>
  <c r="BC236" i="48"/>
  <c r="BD236" i="48"/>
  <c r="BF236" i="48"/>
  <c r="BG236" i="48"/>
  <c r="BI236" i="48"/>
  <c r="BJ236" i="48"/>
  <c r="AW237" i="48"/>
  <c r="AX237" i="48"/>
  <c r="AZ237" i="48"/>
  <c r="BA237" i="48"/>
  <c r="BC237" i="48"/>
  <c r="BD237" i="48"/>
  <c r="BF237" i="48"/>
  <c r="BG237" i="48"/>
  <c r="BI237" i="48"/>
  <c r="BJ237" i="48"/>
  <c r="AW238" i="48"/>
  <c r="AX238" i="48"/>
  <c r="AZ238" i="48"/>
  <c r="BA238" i="48"/>
  <c r="BC238" i="48"/>
  <c r="BD238" i="48"/>
  <c r="BF238" i="48"/>
  <c r="BG238" i="48"/>
  <c r="BI238" i="48"/>
  <c r="BJ238" i="48"/>
  <c r="AW239" i="48"/>
  <c r="AX239" i="48"/>
  <c r="AZ239" i="48"/>
  <c r="BA239" i="48"/>
  <c r="BC239" i="48"/>
  <c r="BD239" i="48"/>
  <c r="BE239" i="48"/>
  <c r="BF239" i="48"/>
  <c r="BG239" i="48"/>
  <c r="BI239" i="48"/>
  <c r="BJ239" i="48"/>
  <c r="AW240" i="48"/>
  <c r="AX240" i="48"/>
  <c r="AZ240" i="48"/>
  <c r="BA240" i="48"/>
  <c r="BC240" i="48"/>
  <c r="BD240" i="48"/>
  <c r="BF240" i="48"/>
  <c r="BG240" i="48"/>
  <c r="BI240" i="48"/>
  <c r="BJ240" i="48"/>
  <c r="AW241" i="48"/>
  <c r="AX241" i="48"/>
  <c r="AZ241" i="48"/>
  <c r="BA241" i="48"/>
  <c r="BC241" i="48"/>
  <c r="BD241" i="48"/>
  <c r="BF241" i="48"/>
  <c r="BG241" i="48"/>
  <c r="BI241" i="48"/>
  <c r="BJ241" i="48"/>
  <c r="AW242" i="48"/>
  <c r="AX242" i="48"/>
  <c r="AZ242" i="48"/>
  <c r="BA242" i="48"/>
  <c r="BC242" i="48"/>
  <c r="BD242" i="48"/>
  <c r="BF242" i="48"/>
  <c r="BG242" i="48"/>
  <c r="BI242" i="48"/>
  <c r="BJ242" i="48"/>
  <c r="AW243" i="48"/>
  <c r="AX243" i="48"/>
  <c r="AZ243" i="48"/>
  <c r="BA243" i="48"/>
  <c r="BC243" i="48"/>
  <c r="BD243" i="48"/>
  <c r="BF243" i="48"/>
  <c r="BG243" i="48"/>
  <c r="BI243" i="48"/>
  <c r="BJ243" i="48"/>
  <c r="AW244" i="48"/>
  <c r="AX244" i="48"/>
  <c r="AZ244" i="48"/>
  <c r="BA244" i="48"/>
  <c r="BC244" i="48"/>
  <c r="BD244" i="48"/>
  <c r="BF244" i="48"/>
  <c r="BG244" i="48"/>
  <c r="BI244" i="48"/>
  <c r="BJ244" i="48"/>
  <c r="AW245" i="48"/>
  <c r="AX245" i="48"/>
  <c r="AZ245" i="48"/>
  <c r="BA245" i="48"/>
  <c r="BC245" i="48"/>
  <c r="BD245" i="48"/>
  <c r="BF245" i="48"/>
  <c r="BG245" i="48"/>
  <c r="BI245" i="48"/>
  <c r="BJ245" i="48"/>
  <c r="AW246" i="48"/>
  <c r="AX246" i="48"/>
  <c r="AZ246" i="48"/>
  <c r="BA246" i="48"/>
  <c r="BC246" i="48"/>
  <c r="BD246" i="48"/>
  <c r="BF246" i="48"/>
  <c r="BG246" i="48"/>
  <c r="BI246" i="48"/>
  <c r="BJ246" i="48"/>
  <c r="AW247" i="48"/>
  <c r="AX247" i="48"/>
  <c r="AZ247" i="48"/>
  <c r="BA247" i="48"/>
  <c r="BC247" i="48"/>
  <c r="BD247" i="48"/>
  <c r="BF247" i="48"/>
  <c r="BG247" i="48"/>
  <c r="BI247" i="48"/>
  <c r="BJ247" i="48"/>
  <c r="AW248" i="48"/>
  <c r="AX248" i="48"/>
  <c r="AZ248" i="48"/>
  <c r="BA248" i="48"/>
  <c r="BC248" i="48"/>
  <c r="BD248" i="48"/>
  <c r="BF248" i="48"/>
  <c r="BG248" i="48"/>
  <c r="BI248" i="48"/>
  <c r="BJ248" i="48"/>
  <c r="AW249" i="48"/>
  <c r="AX249" i="48"/>
  <c r="AZ249" i="48"/>
  <c r="BA249" i="48"/>
  <c r="BC249" i="48"/>
  <c r="BD249" i="48"/>
  <c r="BF249" i="48"/>
  <c r="BG249" i="48"/>
  <c r="BI249" i="48"/>
  <c r="BJ249" i="48"/>
  <c r="AW250" i="48"/>
  <c r="AX250" i="48"/>
  <c r="AZ250" i="48"/>
  <c r="BA250" i="48"/>
  <c r="BC250" i="48"/>
  <c r="BD250" i="48"/>
  <c r="BF250" i="48"/>
  <c r="BG250" i="48"/>
  <c r="BI250" i="48"/>
  <c r="BJ250" i="48"/>
  <c r="AW251" i="48"/>
  <c r="AX251" i="48"/>
  <c r="AZ251" i="48"/>
  <c r="BA251" i="48"/>
  <c r="BC251" i="48"/>
  <c r="BD251" i="48"/>
  <c r="BF251" i="48"/>
  <c r="BG251" i="48"/>
  <c r="BI251" i="48"/>
  <c r="BJ251" i="48"/>
  <c r="AW252" i="48"/>
  <c r="AX252" i="48"/>
  <c r="AZ252" i="48"/>
  <c r="BA252" i="48"/>
  <c r="BC252" i="48"/>
  <c r="BD252" i="48"/>
  <c r="BF252" i="48"/>
  <c r="BG252" i="48"/>
  <c r="BI252" i="48"/>
  <c r="BJ252" i="48"/>
  <c r="BK252" i="48"/>
  <c r="AW253" i="48"/>
  <c r="AX253" i="48"/>
  <c r="AY253" i="48"/>
  <c r="AZ253" i="48"/>
  <c r="BA253" i="48"/>
  <c r="BC253" i="48"/>
  <c r="BD253" i="48"/>
  <c r="BF253" i="48"/>
  <c r="BG253" i="48"/>
  <c r="BI253" i="48"/>
  <c r="BJ253" i="48"/>
  <c r="AW254" i="48"/>
  <c r="AX254" i="48"/>
  <c r="AZ254" i="48"/>
  <c r="BA254" i="48"/>
  <c r="BC254" i="48"/>
  <c r="BD254" i="48"/>
  <c r="BF254" i="48"/>
  <c r="BG254" i="48"/>
  <c r="BI254" i="48"/>
  <c r="BJ254" i="48"/>
  <c r="AW255" i="48"/>
  <c r="AX255" i="48"/>
  <c r="AZ255" i="48"/>
  <c r="BA255" i="48"/>
  <c r="BC255" i="48"/>
  <c r="BD255" i="48"/>
  <c r="BF255" i="48"/>
  <c r="BG255" i="48"/>
  <c r="BI255" i="48"/>
  <c r="BJ255" i="48"/>
  <c r="AW256" i="48"/>
  <c r="AX256" i="48"/>
  <c r="AZ256" i="48"/>
  <c r="BA256" i="48"/>
  <c r="BC256" i="48"/>
  <c r="BD256" i="48"/>
  <c r="BF256" i="48"/>
  <c r="BG256" i="48"/>
  <c r="BI256" i="48"/>
  <c r="BJ256" i="48"/>
  <c r="AW257" i="48"/>
  <c r="AX257" i="48"/>
  <c r="AZ257" i="48"/>
  <c r="BA257" i="48"/>
  <c r="BC257" i="48"/>
  <c r="BD257" i="48"/>
  <c r="BF257" i="48"/>
  <c r="BG257" i="48"/>
  <c r="BI257" i="48"/>
  <c r="BJ257" i="48"/>
  <c r="AW258" i="48"/>
  <c r="AX258" i="48"/>
  <c r="AZ258" i="48"/>
  <c r="BA258" i="48"/>
  <c r="BC258" i="48"/>
  <c r="BD258" i="48"/>
  <c r="BF258" i="48"/>
  <c r="BG258" i="48"/>
  <c r="BI258" i="48"/>
  <c r="BJ258" i="48"/>
  <c r="AW259" i="48"/>
  <c r="AX259" i="48"/>
  <c r="AZ259" i="48"/>
  <c r="BA259" i="48"/>
  <c r="BC259" i="48"/>
  <c r="BD259" i="48"/>
  <c r="BF259" i="48"/>
  <c r="BG259" i="48"/>
  <c r="BI259" i="48"/>
  <c r="BJ259" i="48"/>
  <c r="AW260" i="48"/>
  <c r="AX260" i="48"/>
  <c r="AZ260" i="48"/>
  <c r="BA260" i="48"/>
  <c r="BC260" i="48"/>
  <c r="BD260" i="48"/>
  <c r="BF260" i="48"/>
  <c r="BG260" i="48"/>
  <c r="BI260" i="48"/>
  <c r="BK260" i="48"/>
  <c r="BJ260" i="48"/>
  <c r="AW261" i="48"/>
  <c r="AX261" i="48"/>
  <c r="AZ261" i="48"/>
  <c r="BA261" i="48"/>
  <c r="BC261" i="48"/>
  <c r="BD261" i="48"/>
  <c r="BF261" i="48"/>
  <c r="BG261" i="48"/>
  <c r="BI261" i="48"/>
  <c r="BJ261" i="48"/>
  <c r="AW262" i="48"/>
  <c r="AX262" i="48"/>
  <c r="AZ262" i="48"/>
  <c r="BA262" i="48"/>
  <c r="BC262" i="48"/>
  <c r="BD262" i="48"/>
  <c r="BF262" i="48"/>
  <c r="BG262" i="48"/>
  <c r="BI262" i="48"/>
  <c r="BJ262" i="48"/>
  <c r="AW263" i="48"/>
  <c r="AX263" i="48"/>
  <c r="AZ263" i="48"/>
  <c r="BA263" i="48"/>
  <c r="BC263" i="48"/>
  <c r="BD263" i="48"/>
  <c r="BF263" i="48"/>
  <c r="BG263" i="48"/>
  <c r="BI263" i="48"/>
  <c r="BJ263" i="48"/>
  <c r="AW264" i="48"/>
  <c r="AX264" i="48"/>
  <c r="AZ264" i="48"/>
  <c r="BA264" i="48"/>
  <c r="BC264" i="48"/>
  <c r="BD264" i="48"/>
  <c r="BF264" i="48"/>
  <c r="BG264" i="48"/>
  <c r="BI264" i="48"/>
  <c r="BJ264" i="48"/>
  <c r="AW265" i="48"/>
  <c r="AX265" i="48"/>
  <c r="AZ265" i="48"/>
  <c r="BB265" i="48"/>
  <c r="BA265" i="48"/>
  <c r="BC265" i="48"/>
  <c r="BD265" i="48"/>
  <c r="BF265" i="48"/>
  <c r="BG265" i="48"/>
  <c r="BI265" i="48"/>
  <c r="BJ265" i="48"/>
  <c r="AW266" i="48"/>
  <c r="AX266" i="48"/>
  <c r="AZ266" i="48"/>
  <c r="BA266" i="48"/>
  <c r="BC266" i="48"/>
  <c r="BD266" i="48"/>
  <c r="BF266" i="48"/>
  <c r="BG266" i="48"/>
  <c r="BI266" i="48"/>
  <c r="BJ266" i="48"/>
  <c r="AW267" i="48"/>
  <c r="AX267" i="48"/>
  <c r="AZ267" i="48"/>
  <c r="BA267" i="48"/>
  <c r="BC267" i="48"/>
  <c r="BD267" i="48"/>
  <c r="BF267" i="48"/>
  <c r="BG267" i="48"/>
  <c r="BI267" i="48"/>
  <c r="BJ267" i="48"/>
  <c r="AW268" i="48"/>
  <c r="AX268" i="48"/>
  <c r="AZ268" i="48"/>
  <c r="BA268" i="48"/>
  <c r="BC268" i="48"/>
  <c r="BD268" i="48"/>
  <c r="BF268" i="48"/>
  <c r="BG268" i="48"/>
  <c r="BI268" i="48"/>
  <c r="BJ268" i="48"/>
  <c r="AW269" i="48"/>
  <c r="AX269" i="48"/>
  <c r="AZ269" i="48"/>
  <c r="BA269" i="48"/>
  <c r="BC269" i="48"/>
  <c r="BD269" i="48"/>
  <c r="BF269" i="48"/>
  <c r="BG269" i="48"/>
  <c r="BI269" i="48"/>
  <c r="BJ269" i="48"/>
  <c r="AW270" i="48"/>
  <c r="AX270" i="48"/>
  <c r="AZ270" i="48"/>
  <c r="BA270" i="48"/>
  <c r="BC270" i="48"/>
  <c r="BD270" i="48"/>
  <c r="BF270" i="48"/>
  <c r="BG270" i="48"/>
  <c r="BI270" i="48"/>
  <c r="BJ270" i="48"/>
  <c r="AW271" i="48"/>
  <c r="AX271" i="48"/>
  <c r="AZ271" i="48"/>
  <c r="BA271" i="48"/>
  <c r="BC271" i="48"/>
  <c r="BD271" i="48"/>
  <c r="BF271" i="48"/>
  <c r="BG271" i="48"/>
  <c r="BI271" i="48"/>
  <c r="BJ271" i="48"/>
  <c r="AW272" i="48"/>
  <c r="AX272" i="48"/>
  <c r="AZ272" i="48"/>
  <c r="BA272" i="48"/>
  <c r="BC272" i="48"/>
  <c r="BD272" i="48"/>
  <c r="BF272" i="48"/>
  <c r="BG272" i="48"/>
  <c r="BI272" i="48"/>
  <c r="BJ272" i="48"/>
  <c r="AW273" i="48"/>
  <c r="AX273" i="48"/>
  <c r="AZ273" i="48"/>
  <c r="BA273" i="48"/>
  <c r="BC273" i="48"/>
  <c r="BD273" i="48"/>
  <c r="BF273" i="48"/>
  <c r="BG273" i="48"/>
  <c r="BI273" i="48"/>
  <c r="BJ273" i="48"/>
  <c r="AW274" i="48"/>
  <c r="AX274" i="48"/>
  <c r="AZ274" i="48"/>
  <c r="BA274" i="48"/>
  <c r="BC274" i="48"/>
  <c r="BD274" i="48"/>
  <c r="BF274" i="48"/>
  <c r="BG274" i="48"/>
  <c r="BI274" i="48"/>
  <c r="BJ274" i="48"/>
  <c r="AW275" i="48"/>
  <c r="AX275" i="48"/>
  <c r="AZ275" i="48"/>
  <c r="BA275" i="48"/>
  <c r="BC275" i="48"/>
  <c r="BD275" i="48"/>
  <c r="BF275" i="48"/>
  <c r="BG275" i="48"/>
  <c r="BI275" i="48"/>
  <c r="BJ275" i="48"/>
  <c r="AW276" i="48"/>
  <c r="AX276" i="48"/>
  <c r="AZ276" i="48"/>
  <c r="BA276" i="48"/>
  <c r="BC276" i="48"/>
  <c r="BD276" i="48"/>
  <c r="BF276" i="48"/>
  <c r="BG276" i="48"/>
  <c r="BI276" i="48"/>
  <c r="BJ276" i="48"/>
  <c r="AW277" i="48"/>
  <c r="AX277" i="48"/>
  <c r="AY277" i="48"/>
  <c r="AZ277" i="48"/>
  <c r="BA277" i="48"/>
  <c r="BC277" i="48"/>
  <c r="BD277" i="48"/>
  <c r="BF277" i="48"/>
  <c r="BG277" i="48"/>
  <c r="BI277" i="48"/>
  <c r="BJ277" i="48"/>
  <c r="AW278" i="48"/>
  <c r="AX278" i="48"/>
  <c r="AZ278" i="48"/>
  <c r="BA278" i="48"/>
  <c r="BC278" i="48"/>
  <c r="BD278" i="48"/>
  <c r="BF278" i="48"/>
  <c r="BG278" i="48"/>
  <c r="BI278" i="48"/>
  <c r="BJ278" i="48"/>
  <c r="AW279" i="48"/>
  <c r="AX279" i="48"/>
  <c r="AZ279" i="48"/>
  <c r="BA279" i="48"/>
  <c r="BC279" i="48"/>
  <c r="BD279" i="48"/>
  <c r="BF279" i="48"/>
  <c r="BG279" i="48"/>
  <c r="BI279" i="48"/>
  <c r="BJ279" i="48"/>
  <c r="AW280" i="48"/>
  <c r="AX280" i="48"/>
  <c r="AZ280" i="48"/>
  <c r="BA280" i="48"/>
  <c r="BC280" i="48"/>
  <c r="BD280" i="48"/>
  <c r="BF280" i="48"/>
  <c r="BG280" i="48"/>
  <c r="BI280" i="48"/>
  <c r="BJ280" i="48"/>
  <c r="AW281" i="48"/>
  <c r="AX281" i="48"/>
  <c r="AZ281" i="48"/>
  <c r="BA281" i="48"/>
  <c r="BC281" i="48"/>
  <c r="BD281" i="48"/>
  <c r="BF281" i="48"/>
  <c r="BG281" i="48"/>
  <c r="BI281" i="48"/>
  <c r="BJ281" i="48"/>
  <c r="AW282" i="48"/>
  <c r="AX282" i="48"/>
  <c r="AZ282" i="48"/>
  <c r="BA282" i="48"/>
  <c r="BC282" i="48"/>
  <c r="BD282" i="48"/>
  <c r="BF282" i="48"/>
  <c r="BG282" i="48"/>
  <c r="BI282" i="48"/>
  <c r="BJ282" i="48"/>
  <c r="AW283" i="48"/>
  <c r="AX283" i="48"/>
  <c r="AZ283" i="48"/>
  <c r="BA283" i="48"/>
  <c r="BC283" i="48"/>
  <c r="BD283" i="48"/>
  <c r="BF283" i="48"/>
  <c r="BG283" i="48"/>
  <c r="BI283" i="48"/>
  <c r="BJ283" i="48"/>
  <c r="AW284" i="48"/>
  <c r="AX284" i="48"/>
  <c r="AZ284" i="48"/>
  <c r="BA284" i="48"/>
  <c r="BC284" i="48"/>
  <c r="BD284" i="48"/>
  <c r="BF284" i="48"/>
  <c r="BG284" i="48"/>
  <c r="BI284" i="48"/>
  <c r="BJ284" i="48"/>
  <c r="AW285" i="48"/>
  <c r="AX285" i="48"/>
  <c r="AZ285" i="48"/>
  <c r="BA285" i="48"/>
  <c r="BC285" i="48"/>
  <c r="BD285" i="48"/>
  <c r="BF285" i="48"/>
  <c r="BG285" i="48"/>
  <c r="BI285" i="48"/>
  <c r="BJ285" i="48"/>
  <c r="AW286" i="48"/>
  <c r="AX286" i="48"/>
  <c r="AZ286" i="48"/>
  <c r="BA286" i="48"/>
  <c r="BC286" i="48"/>
  <c r="BD286" i="48"/>
  <c r="BF286" i="48"/>
  <c r="BG286" i="48"/>
  <c r="BI286" i="48"/>
  <c r="BJ286" i="48"/>
  <c r="AW287" i="48"/>
  <c r="AX287" i="48"/>
  <c r="AZ287" i="48"/>
  <c r="BA287" i="48"/>
  <c r="BC287" i="48"/>
  <c r="BD287" i="48"/>
  <c r="BF287" i="48"/>
  <c r="BG287" i="48"/>
  <c r="BI287" i="48"/>
  <c r="BJ287" i="48"/>
  <c r="AW288" i="48"/>
  <c r="AX288" i="48"/>
  <c r="AZ288" i="48"/>
  <c r="BA288" i="48"/>
  <c r="BC288" i="48"/>
  <c r="BD288" i="48"/>
  <c r="BF288" i="48"/>
  <c r="BG288" i="48"/>
  <c r="BI288" i="48"/>
  <c r="BJ288" i="48"/>
  <c r="AW289" i="48"/>
  <c r="AX289" i="48"/>
  <c r="AZ289" i="48"/>
  <c r="BA289" i="48"/>
  <c r="BC289" i="48"/>
  <c r="BD289" i="48"/>
  <c r="BF289" i="48"/>
  <c r="BG289" i="48"/>
  <c r="BI289" i="48"/>
  <c r="BJ289" i="48"/>
  <c r="AW290" i="48"/>
  <c r="AX290" i="48"/>
  <c r="AZ290" i="48"/>
  <c r="BA290" i="48"/>
  <c r="BC290" i="48"/>
  <c r="BD290" i="48"/>
  <c r="BF290" i="48"/>
  <c r="BG290" i="48"/>
  <c r="BI290" i="48"/>
  <c r="BJ290" i="48"/>
  <c r="AW291" i="48"/>
  <c r="AX291" i="48"/>
  <c r="AZ291" i="48"/>
  <c r="BA291" i="48"/>
  <c r="BC291" i="48"/>
  <c r="BD291" i="48"/>
  <c r="BF291" i="48"/>
  <c r="BG291" i="48"/>
  <c r="BI291" i="48"/>
  <c r="BJ291" i="48"/>
  <c r="AW292" i="48"/>
  <c r="AX292" i="48"/>
  <c r="AZ292" i="48"/>
  <c r="BA292" i="48"/>
  <c r="BC292" i="48"/>
  <c r="BD292" i="48"/>
  <c r="BF292" i="48"/>
  <c r="BG292" i="48"/>
  <c r="BI292" i="48"/>
  <c r="BJ292" i="48"/>
  <c r="AW293" i="48"/>
  <c r="AX293" i="48"/>
  <c r="AZ293" i="48"/>
  <c r="BA293" i="48"/>
  <c r="BC293" i="48"/>
  <c r="BD293" i="48"/>
  <c r="BF293" i="48"/>
  <c r="BG293" i="48"/>
  <c r="BI293" i="48"/>
  <c r="BJ293" i="48"/>
  <c r="AW294" i="48"/>
  <c r="AX294" i="48"/>
  <c r="AZ294" i="48"/>
  <c r="BA294" i="48"/>
  <c r="BC294" i="48"/>
  <c r="BD294" i="48"/>
  <c r="BF294" i="48"/>
  <c r="BG294" i="48"/>
  <c r="BI294" i="48"/>
  <c r="BJ294" i="48"/>
  <c r="AW295" i="48"/>
  <c r="AX295" i="48"/>
  <c r="AZ295" i="48"/>
  <c r="BA295" i="48"/>
  <c r="BC295" i="48"/>
  <c r="BD295" i="48"/>
  <c r="BF295" i="48"/>
  <c r="BG295" i="48"/>
  <c r="BI295" i="48"/>
  <c r="BJ295" i="48"/>
  <c r="AW296" i="48"/>
  <c r="AX296" i="48"/>
  <c r="AZ296" i="48"/>
  <c r="BA296" i="48"/>
  <c r="BB296" i="48"/>
  <c r="BC296" i="48"/>
  <c r="BD296" i="48"/>
  <c r="BF296" i="48"/>
  <c r="BG296" i="48"/>
  <c r="BI296" i="48"/>
  <c r="BJ296" i="48"/>
  <c r="AW297" i="48"/>
  <c r="AX297" i="48"/>
  <c r="AZ297" i="48"/>
  <c r="BA297" i="48"/>
  <c r="BC297" i="48"/>
  <c r="BD297" i="48"/>
  <c r="BF297" i="48"/>
  <c r="BG297" i="48"/>
  <c r="BI297" i="48"/>
  <c r="BJ297" i="48"/>
  <c r="AW298" i="48"/>
  <c r="AX298" i="48"/>
  <c r="AZ298" i="48"/>
  <c r="BA298" i="48"/>
  <c r="BC298" i="48"/>
  <c r="BD298" i="48"/>
  <c r="BF298" i="48"/>
  <c r="BG298" i="48"/>
  <c r="BI298" i="48"/>
  <c r="BJ298" i="48"/>
  <c r="AW299" i="48"/>
  <c r="AX299" i="48"/>
  <c r="AZ299" i="48"/>
  <c r="BA299" i="48"/>
  <c r="BC299" i="48"/>
  <c r="BD299" i="48"/>
  <c r="BF299" i="48"/>
  <c r="BG299" i="48"/>
  <c r="BI299" i="48"/>
  <c r="BJ299" i="48"/>
  <c r="AW300" i="48"/>
  <c r="AX300" i="48"/>
  <c r="AZ300" i="48"/>
  <c r="BA300" i="48"/>
  <c r="BC300" i="48"/>
  <c r="BD300" i="48"/>
  <c r="BF300" i="48"/>
  <c r="BG300" i="48"/>
  <c r="BI300" i="48"/>
  <c r="BJ300" i="48"/>
  <c r="AW301" i="48"/>
  <c r="AX301" i="48"/>
  <c r="AZ301" i="48"/>
  <c r="BA301" i="48"/>
  <c r="BC301" i="48"/>
  <c r="BD301" i="48"/>
  <c r="BF301" i="48"/>
  <c r="BG301" i="48"/>
  <c r="BI301" i="48"/>
  <c r="BJ301" i="48"/>
  <c r="AW302" i="48"/>
  <c r="AX302" i="48"/>
  <c r="AZ302" i="48"/>
  <c r="BA302" i="48"/>
  <c r="BC302" i="48"/>
  <c r="BD302" i="48"/>
  <c r="BF302" i="48"/>
  <c r="BG302" i="48"/>
  <c r="BI302" i="48"/>
  <c r="BJ302" i="48"/>
  <c r="AW303" i="48"/>
  <c r="AX303" i="48"/>
  <c r="AZ303" i="48"/>
  <c r="BA303" i="48"/>
  <c r="BC303" i="48"/>
  <c r="BD303" i="48"/>
  <c r="BF303" i="48"/>
  <c r="BG303" i="48"/>
  <c r="BI303" i="48"/>
  <c r="BJ303" i="48"/>
  <c r="AW304" i="48"/>
  <c r="AX304" i="48"/>
  <c r="AZ304" i="48"/>
  <c r="BA304" i="48"/>
  <c r="BC304" i="48"/>
  <c r="BD304" i="48"/>
  <c r="BF304" i="48"/>
  <c r="BG304" i="48"/>
  <c r="BI304" i="48"/>
  <c r="BJ304" i="48"/>
  <c r="AW305" i="48"/>
  <c r="AX305" i="48"/>
  <c r="AZ305" i="48"/>
  <c r="BA305" i="48"/>
  <c r="BC305" i="48"/>
  <c r="BD305" i="48"/>
  <c r="BF305" i="48"/>
  <c r="BG305" i="48"/>
  <c r="BI305" i="48"/>
  <c r="BJ305" i="48"/>
  <c r="AW306" i="48"/>
  <c r="AX306" i="48"/>
  <c r="AZ306" i="48"/>
  <c r="BA306" i="48"/>
  <c r="BC306" i="48"/>
  <c r="BD306" i="48"/>
  <c r="BF306" i="48"/>
  <c r="BG306" i="48"/>
  <c r="BI306" i="48"/>
  <c r="BK306" i="48"/>
  <c r="BJ306" i="48"/>
  <c r="AW307" i="48"/>
  <c r="AX307" i="48"/>
  <c r="AZ307" i="48"/>
  <c r="BA307" i="48"/>
  <c r="BC307" i="48"/>
  <c r="BD307" i="48"/>
  <c r="BF307" i="48"/>
  <c r="BG307" i="48"/>
  <c r="BI307" i="48"/>
  <c r="BJ307" i="48"/>
  <c r="AW308" i="48"/>
  <c r="AX308" i="48"/>
  <c r="AZ308" i="48"/>
  <c r="BA308" i="48"/>
  <c r="BC308" i="48"/>
  <c r="BD308" i="48"/>
  <c r="BF308" i="48"/>
  <c r="BG308" i="48"/>
  <c r="BI308" i="48"/>
  <c r="BJ308" i="48"/>
  <c r="AW309" i="48"/>
  <c r="AX309" i="48"/>
  <c r="AZ309" i="48"/>
  <c r="BA309" i="48"/>
  <c r="BC309" i="48"/>
  <c r="BD309" i="48"/>
  <c r="BF309" i="48"/>
  <c r="BG309" i="48"/>
  <c r="BI309" i="48"/>
  <c r="BJ309" i="48"/>
  <c r="AW310" i="48"/>
  <c r="AX310" i="48"/>
  <c r="AZ310" i="48"/>
  <c r="BA310" i="48"/>
  <c r="BC310" i="48"/>
  <c r="BD310" i="48"/>
  <c r="BF310" i="48"/>
  <c r="BG310" i="48"/>
  <c r="BI310" i="48"/>
  <c r="BJ310" i="48"/>
  <c r="AW311" i="48"/>
  <c r="AX311" i="48"/>
  <c r="AZ311" i="48"/>
  <c r="BA311" i="48"/>
  <c r="BC311" i="48"/>
  <c r="BD311" i="48"/>
  <c r="BF311" i="48"/>
  <c r="BH311" i="48"/>
  <c r="BG311" i="48"/>
  <c r="BI311" i="48"/>
  <c r="BJ311" i="48"/>
  <c r="AW312" i="48"/>
  <c r="AX312" i="48"/>
  <c r="AZ312" i="48"/>
  <c r="BA312" i="48"/>
  <c r="BC312" i="48"/>
  <c r="BD312" i="48"/>
  <c r="BF312" i="48"/>
  <c r="BG312" i="48"/>
  <c r="BI312" i="48"/>
  <c r="BJ312" i="48"/>
  <c r="AW313" i="48"/>
  <c r="AX313" i="48"/>
  <c r="AZ313" i="48"/>
  <c r="BA313" i="48"/>
  <c r="BC313" i="48"/>
  <c r="BD313" i="48"/>
  <c r="BF313" i="48"/>
  <c r="BG313" i="48"/>
  <c r="BI313" i="48"/>
  <c r="BJ313" i="48"/>
  <c r="AW314" i="48"/>
  <c r="AX314" i="48"/>
  <c r="AZ314" i="48"/>
  <c r="BA314" i="48"/>
  <c r="BC314" i="48"/>
  <c r="BD314" i="48"/>
  <c r="BF314" i="48"/>
  <c r="BG314" i="48"/>
  <c r="BI314" i="48"/>
  <c r="BJ314" i="48"/>
  <c r="AW315" i="48"/>
  <c r="AX315" i="48"/>
  <c r="AZ315" i="48"/>
  <c r="BA315" i="48"/>
  <c r="BC315" i="48"/>
  <c r="BD315" i="48"/>
  <c r="BF315" i="48"/>
  <c r="BG315" i="48"/>
  <c r="BI315" i="48"/>
  <c r="BJ315" i="48"/>
  <c r="AW316" i="48"/>
  <c r="AX316" i="48"/>
  <c r="AZ316" i="48"/>
  <c r="BA316" i="48"/>
  <c r="BC316" i="48"/>
  <c r="BD316" i="48"/>
  <c r="BF316" i="48"/>
  <c r="BG316" i="48"/>
  <c r="BI316" i="48"/>
  <c r="BJ316" i="48"/>
  <c r="AW317" i="48"/>
  <c r="AX317" i="48"/>
  <c r="AZ317" i="48"/>
  <c r="BA317" i="48"/>
  <c r="BC317" i="48"/>
  <c r="BD317" i="48"/>
  <c r="BF317" i="48"/>
  <c r="BG317" i="48"/>
  <c r="BI317" i="48"/>
  <c r="BJ317" i="48"/>
  <c r="AW318" i="48"/>
  <c r="AX318" i="48"/>
  <c r="AZ318" i="48"/>
  <c r="BA318" i="48"/>
  <c r="BC318" i="48"/>
  <c r="BD318" i="48"/>
  <c r="BF318" i="48"/>
  <c r="BG318" i="48"/>
  <c r="BI318" i="48"/>
  <c r="BJ318" i="48"/>
  <c r="AW319" i="48"/>
  <c r="AX319" i="48"/>
  <c r="AZ319" i="48"/>
  <c r="BA319" i="48"/>
  <c r="BC319" i="48"/>
  <c r="BD319" i="48"/>
  <c r="BF319" i="48"/>
  <c r="BG319" i="48"/>
  <c r="BI319" i="48"/>
  <c r="BJ319" i="48"/>
  <c r="AW320" i="48"/>
  <c r="AX320" i="48"/>
  <c r="AZ320" i="48"/>
  <c r="BA320" i="48"/>
  <c r="BC320" i="48"/>
  <c r="BD320" i="48"/>
  <c r="BF320" i="48"/>
  <c r="BG320" i="48"/>
  <c r="BI320" i="48"/>
  <c r="BJ320" i="48"/>
  <c r="AW321" i="48"/>
  <c r="AX321" i="48"/>
  <c r="AZ321" i="48"/>
  <c r="BA321" i="48"/>
  <c r="BC321" i="48"/>
  <c r="BD321" i="48"/>
  <c r="BF321" i="48"/>
  <c r="BG321" i="48"/>
  <c r="BI321" i="48"/>
  <c r="BJ321" i="48"/>
  <c r="AW322" i="48"/>
  <c r="AX322" i="48"/>
  <c r="AZ322" i="48"/>
  <c r="BA322" i="48"/>
  <c r="BC322" i="48"/>
  <c r="BD322" i="48"/>
  <c r="BF322" i="48"/>
  <c r="BG322" i="48"/>
  <c r="BI322" i="48"/>
  <c r="BJ322" i="48"/>
  <c r="AW323" i="48"/>
  <c r="AX323" i="48"/>
  <c r="AZ323" i="48"/>
  <c r="BA323" i="48"/>
  <c r="BC323" i="48"/>
  <c r="BD323" i="48"/>
  <c r="BF323" i="48"/>
  <c r="BG323" i="48"/>
  <c r="BI323" i="48"/>
  <c r="BJ323" i="48"/>
  <c r="AW324" i="48"/>
  <c r="AX324" i="48"/>
  <c r="AZ324" i="48"/>
  <c r="BA324" i="48"/>
  <c r="BC324" i="48"/>
  <c r="BD324" i="48"/>
  <c r="BF324" i="48"/>
  <c r="BG324" i="48"/>
  <c r="BI324" i="48"/>
  <c r="BJ324" i="48"/>
  <c r="AW325" i="48"/>
  <c r="AX325" i="48"/>
  <c r="AZ325" i="48"/>
  <c r="BA325" i="48"/>
  <c r="BC325" i="48"/>
  <c r="BD325" i="48"/>
  <c r="BF325" i="48"/>
  <c r="BG325" i="48"/>
  <c r="BI325" i="48"/>
  <c r="BJ325" i="48"/>
  <c r="AW326" i="48"/>
  <c r="AX326" i="48"/>
  <c r="AZ326" i="48"/>
  <c r="BA326" i="48"/>
  <c r="BC326" i="48"/>
  <c r="BD326" i="48"/>
  <c r="BF326" i="48"/>
  <c r="BG326" i="48"/>
  <c r="BI326" i="48"/>
  <c r="BJ326" i="48"/>
  <c r="AW327" i="48"/>
  <c r="AX327" i="48"/>
  <c r="AZ327" i="48"/>
  <c r="BA327" i="48"/>
  <c r="BC327" i="48"/>
  <c r="BD327" i="48"/>
  <c r="BF327" i="48"/>
  <c r="BG327" i="48"/>
  <c r="BI327" i="48"/>
  <c r="BJ327" i="48"/>
  <c r="AW328" i="48"/>
  <c r="AX328" i="48"/>
  <c r="AZ328" i="48"/>
  <c r="BA328" i="48"/>
  <c r="BC328" i="48"/>
  <c r="BD328" i="48"/>
  <c r="BF328" i="48"/>
  <c r="BG328" i="48"/>
  <c r="BI328" i="48"/>
  <c r="BJ328" i="48"/>
  <c r="AW329" i="48"/>
  <c r="AX329" i="48"/>
  <c r="AZ329" i="48"/>
  <c r="BA329" i="48"/>
  <c r="BC329" i="48"/>
  <c r="BD329" i="48"/>
  <c r="BF329" i="48"/>
  <c r="BG329" i="48"/>
  <c r="BI329" i="48"/>
  <c r="BJ329" i="48"/>
  <c r="AW330" i="48"/>
  <c r="AX330" i="48"/>
  <c r="AZ330" i="48"/>
  <c r="BA330" i="48"/>
  <c r="BC330" i="48"/>
  <c r="BD330" i="48"/>
  <c r="BF330" i="48"/>
  <c r="BG330" i="48"/>
  <c r="BI330" i="48"/>
  <c r="BJ330" i="48"/>
  <c r="AW331" i="48"/>
  <c r="AX331" i="48"/>
  <c r="AZ331" i="48"/>
  <c r="BA331" i="48"/>
  <c r="BC331" i="48"/>
  <c r="BD331" i="48"/>
  <c r="BF331" i="48"/>
  <c r="BG331" i="48"/>
  <c r="BI331" i="48"/>
  <c r="BJ331" i="48"/>
  <c r="AW332" i="48"/>
  <c r="AX332" i="48"/>
  <c r="AZ332" i="48"/>
  <c r="BA332" i="48"/>
  <c r="BC332" i="48"/>
  <c r="BD332" i="48"/>
  <c r="BF332" i="48"/>
  <c r="BG332" i="48"/>
  <c r="BI332" i="48"/>
  <c r="BJ332" i="48"/>
  <c r="AW333" i="48"/>
  <c r="AX333" i="48"/>
  <c r="AZ333" i="48"/>
  <c r="BA333" i="48"/>
  <c r="BC333" i="48"/>
  <c r="BD333" i="48"/>
  <c r="BF333" i="48"/>
  <c r="BG333" i="48"/>
  <c r="BI333" i="48"/>
  <c r="BJ333" i="48"/>
  <c r="AW334" i="48"/>
  <c r="AX334" i="48"/>
  <c r="AZ334" i="48"/>
  <c r="BA334" i="48"/>
  <c r="BC334" i="48"/>
  <c r="BD334" i="48"/>
  <c r="BF334" i="48"/>
  <c r="BG334" i="48"/>
  <c r="BI334" i="48"/>
  <c r="BJ334" i="48"/>
  <c r="AW335" i="48"/>
  <c r="AX335" i="48"/>
  <c r="AZ335" i="48"/>
  <c r="BA335" i="48"/>
  <c r="BC335" i="48"/>
  <c r="BD335" i="48"/>
  <c r="BF335" i="48"/>
  <c r="BG335" i="48"/>
  <c r="BI335" i="48"/>
  <c r="BJ335" i="48"/>
  <c r="AW336" i="48"/>
  <c r="AX336" i="48"/>
  <c r="AZ336" i="48"/>
  <c r="BA336" i="48"/>
  <c r="BC336" i="48"/>
  <c r="BD336" i="48"/>
  <c r="BF336" i="48"/>
  <c r="BG336" i="48"/>
  <c r="BI336" i="48"/>
  <c r="BJ336" i="48"/>
  <c r="AW337" i="48"/>
  <c r="AX337" i="48"/>
  <c r="AZ337" i="48"/>
  <c r="BA337" i="48"/>
  <c r="BC337" i="48"/>
  <c r="BD337" i="48"/>
  <c r="BF337" i="48"/>
  <c r="BG337" i="48"/>
  <c r="BI337" i="48"/>
  <c r="BJ337" i="48"/>
  <c r="AW338" i="48"/>
  <c r="AX338" i="48"/>
  <c r="AZ338" i="48"/>
  <c r="BA338" i="48"/>
  <c r="BC338" i="48"/>
  <c r="BD338" i="48"/>
  <c r="BF338" i="48"/>
  <c r="BG338" i="48"/>
  <c r="BI338" i="48"/>
  <c r="BJ338" i="48"/>
  <c r="AW339" i="48"/>
  <c r="AX339" i="48"/>
  <c r="AZ339" i="48"/>
  <c r="BA339" i="48"/>
  <c r="BC339" i="48"/>
  <c r="BD339" i="48"/>
  <c r="BF339" i="48"/>
  <c r="BG339" i="48"/>
  <c r="BI339" i="48"/>
  <c r="BJ339" i="48"/>
  <c r="AW340" i="48"/>
  <c r="AX340" i="48"/>
  <c r="AZ340" i="48"/>
  <c r="BA340" i="48"/>
  <c r="BC340" i="48"/>
  <c r="BD340" i="48"/>
  <c r="BF340" i="48"/>
  <c r="BG340" i="48"/>
  <c r="BI340" i="48"/>
  <c r="BJ340" i="48"/>
  <c r="AW341" i="48"/>
  <c r="AX341" i="48"/>
  <c r="AZ341" i="48"/>
  <c r="BA341" i="48"/>
  <c r="BC341" i="48"/>
  <c r="BD341" i="48"/>
  <c r="BF341" i="48"/>
  <c r="BG341" i="48"/>
  <c r="BI341" i="48"/>
  <c r="BJ341" i="48"/>
  <c r="AW342" i="48"/>
  <c r="AX342" i="48"/>
  <c r="AZ342" i="48"/>
  <c r="BA342" i="48"/>
  <c r="BC342" i="48"/>
  <c r="BD342" i="48"/>
  <c r="BF342" i="48"/>
  <c r="BG342" i="48"/>
  <c r="BI342" i="48"/>
  <c r="BJ342" i="48"/>
  <c r="AW343" i="48"/>
  <c r="AX343" i="48"/>
  <c r="AZ343" i="48"/>
  <c r="BA343" i="48"/>
  <c r="BC343" i="48"/>
  <c r="BD343" i="48"/>
  <c r="BF343" i="48"/>
  <c r="BG343" i="48"/>
  <c r="BI343" i="48"/>
  <c r="BJ343" i="48"/>
  <c r="AW344" i="48"/>
  <c r="AX344" i="48"/>
  <c r="AZ344" i="48"/>
  <c r="BA344" i="48"/>
  <c r="BC344" i="48"/>
  <c r="BD344" i="48"/>
  <c r="BF344" i="48"/>
  <c r="BG344" i="48"/>
  <c r="BI344" i="48"/>
  <c r="BJ344" i="48"/>
  <c r="AW345" i="48"/>
  <c r="AX345" i="48"/>
  <c r="AZ345" i="48"/>
  <c r="BA345" i="48"/>
  <c r="BC345" i="48"/>
  <c r="BD345" i="48"/>
  <c r="BF345" i="48"/>
  <c r="BG345" i="48"/>
  <c r="BI345" i="48"/>
  <c r="BJ345" i="48"/>
  <c r="AW346" i="48"/>
  <c r="AX346" i="48"/>
  <c r="AZ346" i="48"/>
  <c r="BA346" i="48"/>
  <c r="BC346" i="48"/>
  <c r="BD346" i="48"/>
  <c r="BF346" i="48"/>
  <c r="BG346" i="48"/>
  <c r="BI346" i="48"/>
  <c r="BJ346" i="48"/>
  <c r="AW347" i="48"/>
  <c r="AX347" i="48"/>
  <c r="AZ347" i="48"/>
  <c r="BA347" i="48"/>
  <c r="BC347" i="48"/>
  <c r="BD347" i="48"/>
  <c r="BF347" i="48"/>
  <c r="BG347" i="48"/>
  <c r="BI347" i="48"/>
  <c r="BJ347" i="48"/>
  <c r="AW348" i="48"/>
  <c r="AX348" i="48"/>
  <c r="AZ348" i="48"/>
  <c r="BA348" i="48"/>
  <c r="BC348" i="48"/>
  <c r="BD348" i="48"/>
  <c r="BF348" i="48"/>
  <c r="BG348" i="48"/>
  <c r="BI348" i="48"/>
  <c r="BJ348" i="48"/>
  <c r="AW349" i="48"/>
  <c r="AX349" i="48"/>
  <c r="AZ349" i="48"/>
  <c r="BA349" i="48"/>
  <c r="BC349" i="48"/>
  <c r="BD349" i="48"/>
  <c r="BF349" i="48"/>
  <c r="BG349" i="48"/>
  <c r="BI349" i="48"/>
  <c r="BJ349" i="48"/>
  <c r="AW350" i="48"/>
  <c r="AX350" i="48"/>
  <c r="AZ350" i="48"/>
  <c r="BA350" i="48"/>
  <c r="BC350" i="48"/>
  <c r="BD350" i="48"/>
  <c r="BF350" i="48"/>
  <c r="BG350" i="48"/>
  <c r="BI350" i="48"/>
  <c r="BJ350" i="48"/>
  <c r="AW351" i="48"/>
  <c r="AX351" i="48"/>
  <c r="AZ351" i="48"/>
  <c r="BA351" i="48"/>
  <c r="BC351" i="48"/>
  <c r="BD351" i="48"/>
  <c r="BF351" i="48"/>
  <c r="BG351" i="48"/>
  <c r="BI351" i="48"/>
  <c r="BJ351" i="48"/>
  <c r="AW352" i="48"/>
  <c r="AX352" i="48"/>
  <c r="AZ352" i="48"/>
  <c r="BA352" i="48"/>
  <c r="BC352" i="48"/>
  <c r="BD352" i="48"/>
  <c r="BF352" i="48"/>
  <c r="BG352" i="48"/>
  <c r="BI352" i="48"/>
  <c r="BJ352" i="48"/>
  <c r="AW353" i="48"/>
  <c r="AX353" i="48"/>
  <c r="AZ353" i="48"/>
  <c r="BA353" i="48"/>
  <c r="BC353" i="48"/>
  <c r="BD353" i="48"/>
  <c r="BF353" i="48"/>
  <c r="BG353" i="48"/>
  <c r="BI353" i="48"/>
  <c r="BJ353" i="48"/>
  <c r="AW354" i="48"/>
  <c r="AX354" i="48"/>
  <c r="AZ354" i="48"/>
  <c r="BA354" i="48"/>
  <c r="BC354" i="48"/>
  <c r="BD354" i="48"/>
  <c r="BF354" i="48"/>
  <c r="BG354" i="48"/>
  <c r="BI354" i="48"/>
  <c r="BJ354" i="48"/>
  <c r="AW355" i="48"/>
  <c r="AX355" i="48"/>
  <c r="AZ355" i="48"/>
  <c r="BA355" i="48"/>
  <c r="BC355" i="48"/>
  <c r="BD355" i="48"/>
  <c r="BF355" i="48"/>
  <c r="BG355" i="48"/>
  <c r="BI355" i="48"/>
  <c r="BJ355" i="48"/>
  <c r="AW356" i="48"/>
  <c r="AX356" i="48"/>
  <c r="AZ356" i="48"/>
  <c r="BA356" i="48"/>
  <c r="BC356" i="48"/>
  <c r="BD356" i="48"/>
  <c r="BF356" i="48"/>
  <c r="BG356" i="48"/>
  <c r="BI356" i="48"/>
  <c r="BJ356" i="48"/>
  <c r="AW357" i="48"/>
  <c r="AX357" i="48"/>
  <c r="AZ357" i="48"/>
  <c r="BA357" i="48"/>
  <c r="BC357" i="48"/>
  <c r="BD357" i="48"/>
  <c r="BF357" i="48"/>
  <c r="BG357" i="48"/>
  <c r="BI357" i="48"/>
  <c r="BJ357" i="48"/>
  <c r="AW358" i="48"/>
  <c r="AX358" i="48"/>
  <c r="AZ358" i="48"/>
  <c r="BA358" i="48"/>
  <c r="BC358" i="48"/>
  <c r="BD358" i="48"/>
  <c r="BF358" i="48"/>
  <c r="BG358" i="48"/>
  <c r="BI358" i="48"/>
  <c r="BJ358" i="48"/>
  <c r="AW359" i="48"/>
  <c r="AX359" i="48"/>
  <c r="AZ359" i="48"/>
  <c r="BA359" i="48"/>
  <c r="BC359" i="48"/>
  <c r="BD359" i="48"/>
  <c r="BF359" i="48"/>
  <c r="BG359" i="48"/>
  <c r="BI359" i="48"/>
  <c r="BJ359" i="48"/>
  <c r="AW360" i="48"/>
  <c r="AX360" i="48"/>
  <c r="AZ360" i="48"/>
  <c r="BA360" i="48"/>
  <c r="BC360" i="48"/>
  <c r="BD360" i="48"/>
  <c r="BF360" i="48"/>
  <c r="BG360" i="48"/>
  <c r="BI360" i="48"/>
  <c r="BJ360" i="48"/>
  <c r="AW361" i="48"/>
  <c r="AX361" i="48"/>
  <c r="AY361" i="48"/>
  <c r="AZ361" i="48"/>
  <c r="BA361" i="48"/>
  <c r="BC361" i="48"/>
  <c r="BD361" i="48"/>
  <c r="BF361" i="48"/>
  <c r="BG361" i="48"/>
  <c r="BI361" i="48"/>
  <c r="BJ361" i="48"/>
  <c r="AW362" i="48"/>
  <c r="AX362" i="48"/>
  <c r="AZ362" i="48"/>
  <c r="BA362" i="48"/>
  <c r="BC362" i="48"/>
  <c r="BD362" i="48"/>
  <c r="BF362" i="48"/>
  <c r="BG362" i="48"/>
  <c r="BI362" i="48"/>
  <c r="BJ362" i="48"/>
  <c r="AW363" i="48"/>
  <c r="AX363" i="48"/>
  <c r="AZ363" i="48"/>
  <c r="BA363" i="48"/>
  <c r="BC363" i="48"/>
  <c r="BD363" i="48"/>
  <c r="BF363" i="48"/>
  <c r="BG363" i="48"/>
  <c r="BI363" i="48"/>
  <c r="BJ363" i="48"/>
  <c r="AW364" i="48"/>
  <c r="AX364" i="48"/>
  <c r="AZ364" i="48"/>
  <c r="BA364" i="48"/>
  <c r="BC364" i="48"/>
  <c r="BD364" i="48"/>
  <c r="BF364" i="48"/>
  <c r="BG364" i="48"/>
  <c r="BI364" i="48"/>
  <c r="BJ364" i="48"/>
  <c r="AW365" i="48"/>
  <c r="AX365" i="48"/>
  <c r="AZ365" i="48"/>
  <c r="BA365" i="48"/>
  <c r="BC365" i="48"/>
  <c r="BD365" i="48"/>
  <c r="BF365" i="48"/>
  <c r="BG365" i="48"/>
  <c r="BI365" i="48"/>
  <c r="BJ365" i="48"/>
  <c r="AW366" i="48"/>
  <c r="AX366" i="48"/>
  <c r="AZ366" i="48"/>
  <c r="BA366" i="48"/>
  <c r="BC366" i="48"/>
  <c r="BD366" i="48"/>
  <c r="BF366" i="48"/>
  <c r="BG366" i="48"/>
  <c r="BI366" i="48"/>
  <c r="BJ366" i="48"/>
  <c r="AW367" i="48"/>
  <c r="AX367" i="48"/>
  <c r="AZ367" i="48"/>
  <c r="BA367" i="48"/>
  <c r="BC367" i="48"/>
  <c r="BD367" i="48"/>
  <c r="BF367" i="48"/>
  <c r="BG367" i="48"/>
  <c r="BI367" i="48"/>
  <c r="BJ367" i="48"/>
  <c r="AW368" i="48"/>
  <c r="AX368" i="48"/>
  <c r="AZ368" i="48"/>
  <c r="BA368" i="48"/>
  <c r="BC368" i="48"/>
  <c r="BD368" i="48"/>
  <c r="BF368" i="48"/>
  <c r="BG368" i="48"/>
  <c r="BI368" i="48"/>
  <c r="BJ368" i="48"/>
  <c r="AW369" i="48"/>
  <c r="AX369" i="48"/>
  <c r="AZ369" i="48"/>
  <c r="BA369" i="48"/>
  <c r="BC369" i="48"/>
  <c r="BD369" i="48"/>
  <c r="BF369" i="48"/>
  <c r="BG369" i="48"/>
  <c r="BI369" i="48"/>
  <c r="BJ369" i="48"/>
  <c r="AW370" i="48"/>
  <c r="AX370" i="48"/>
  <c r="AZ370" i="48"/>
  <c r="BA370" i="48"/>
  <c r="BC370" i="48"/>
  <c r="BD370" i="48"/>
  <c r="BF370" i="48"/>
  <c r="BG370" i="48"/>
  <c r="BI370" i="48"/>
  <c r="BJ370" i="48"/>
  <c r="AW371" i="48"/>
  <c r="AX371" i="48"/>
  <c r="AZ371" i="48"/>
  <c r="BA371" i="48"/>
  <c r="BC371" i="48"/>
  <c r="BD371" i="48"/>
  <c r="BF371" i="48"/>
  <c r="BG371" i="48"/>
  <c r="BI371" i="48"/>
  <c r="BJ371" i="48"/>
  <c r="AW372" i="48"/>
  <c r="AX372" i="48"/>
  <c r="AZ372" i="48"/>
  <c r="BA372" i="48"/>
  <c r="BC372" i="48"/>
  <c r="BD372" i="48"/>
  <c r="BF372" i="48"/>
  <c r="BG372" i="48"/>
  <c r="BI372" i="48"/>
  <c r="BJ372" i="48"/>
  <c r="AW373" i="48"/>
  <c r="AX373" i="48"/>
  <c r="AZ373" i="48"/>
  <c r="BA373" i="48"/>
  <c r="BC373" i="48"/>
  <c r="BD373" i="48"/>
  <c r="BF373" i="48"/>
  <c r="BG373" i="48"/>
  <c r="BI373" i="48"/>
  <c r="BJ373" i="48"/>
  <c r="AW374" i="48"/>
  <c r="AX374" i="48"/>
  <c r="AZ374" i="48"/>
  <c r="BA374" i="48"/>
  <c r="BC374" i="48"/>
  <c r="BD374" i="48"/>
  <c r="BF374" i="48"/>
  <c r="BG374" i="48"/>
  <c r="BI374" i="48"/>
  <c r="BJ374" i="48"/>
  <c r="AW375" i="48"/>
  <c r="AX375" i="48"/>
  <c r="AZ375" i="48"/>
  <c r="BA375" i="48"/>
  <c r="BC375" i="48"/>
  <c r="BD375" i="48"/>
  <c r="BF375" i="48"/>
  <c r="BG375" i="48"/>
  <c r="BI375" i="48"/>
  <c r="BJ375" i="48"/>
  <c r="AW376" i="48"/>
  <c r="AX376" i="48"/>
  <c r="AZ376" i="48"/>
  <c r="BA376" i="48"/>
  <c r="BC376" i="48"/>
  <c r="BD376" i="48"/>
  <c r="BF376" i="48"/>
  <c r="BG376" i="48"/>
  <c r="BI376" i="48"/>
  <c r="BJ376" i="48"/>
  <c r="AW377" i="48"/>
  <c r="AX377" i="48"/>
  <c r="AZ377" i="48"/>
  <c r="BA377" i="48"/>
  <c r="BC377" i="48"/>
  <c r="BD377" i="48"/>
  <c r="BF377" i="48"/>
  <c r="BG377" i="48"/>
  <c r="BI377" i="48"/>
  <c r="BJ377" i="48"/>
  <c r="AW378" i="48"/>
  <c r="AX378" i="48"/>
  <c r="AZ378" i="48"/>
  <c r="BA378" i="48"/>
  <c r="BC378" i="48"/>
  <c r="BD378" i="48"/>
  <c r="BF378" i="48"/>
  <c r="BG378" i="48"/>
  <c r="BI378" i="48"/>
  <c r="BJ378" i="48"/>
  <c r="AW379" i="48"/>
  <c r="AX379" i="48"/>
  <c r="AZ379" i="48"/>
  <c r="BA379" i="48"/>
  <c r="BC379" i="48"/>
  <c r="BD379" i="48"/>
  <c r="BF379" i="48"/>
  <c r="BG379" i="48"/>
  <c r="BI379" i="48"/>
  <c r="BJ379" i="48"/>
  <c r="AW380" i="48"/>
  <c r="AX380" i="48"/>
  <c r="AZ380" i="48"/>
  <c r="BA380" i="48"/>
  <c r="BC380" i="48"/>
  <c r="BD380" i="48"/>
  <c r="BF380" i="48"/>
  <c r="BG380" i="48"/>
  <c r="BI380" i="48"/>
  <c r="BJ380" i="48"/>
  <c r="AW381" i="48"/>
  <c r="AX381" i="48"/>
  <c r="AZ381" i="48"/>
  <c r="BA381" i="48"/>
  <c r="BC381" i="48"/>
  <c r="BD381" i="48"/>
  <c r="BF381" i="48"/>
  <c r="BG381" i="48"/>
  <c r="BI381" i="48"/>
  <c r="BJ381" i="48"/>
  <c r="AW382" i="48"/>
  <c r="AX382" i="48"/>
  <c r="AZ382" i="48"/>
  <c r="BA382" i="48"/>
  <c r="BC382" i="48"/>
  <c r="BD382" i="48"/>
  <c r="BF382" i="48"/>
  <c r="BG382" i="48"/>
  <c r="BI382" i="48"/>
  <c r="BJ382" i="48"/>
  <c r="AW383" i="48"/>
  <c r="AX383" i="48"/>
  <c r="AZ383" i="48"/>
  <c r="BA383" i="48"/>
  <c r="BC383" i="48"/>
  <c r="BD383" i="48"/>
  <c r="BF383" i="48"/>
  <c r="BG383" i="48"/>
  <c r="BI383" i="48"/>
  <c r="BJ383" i="48"/>
  <c r="AW384" i="48"/>
  <c r="AX384" i="48"/>
  <c r="AZ384" i="48"/>
  <c r="BA384" i="48"/>
  <c r="BC384" i="48"/>
  <c r="BD384" i="48"/>
  <c r="BF384" i="48"/>
  <c r="BG384" i="48"/>
  <c r="BI384" i="48"/>
  <c r="BJ384" i="48"/>
  <c r="AW385" i="48"/>
  <c r="AX385" i="48"/>
  <c r="AZ385" i="48"/>
  <c r="BA385" i="48"/>
  <c r="BC385" i="48"/>
  <c r="BD385" i="48"/>
  <c r="BF385" i="48"/>
  <c r="BG385" i="48"/>
  <c r="BI385" i="48"/>
  <c r="BJ385" i="48"/>
  <c r="AW386" i="48"/>
  <c r="AX386" i="48"/>
  <c r="AZ386" i="48"/>
  <c r="BA386" i="48"/>
  <c r="BC386" i="48"/>
  <c r="BD386" i="48"/>
  <c r="BF386" i="48"/>
  <c r="BG386" i="48"/>
  <c r="BI386" i="48"/>
  <c r="BJ386" i="48"/>
  <c r="AW387" i="48"/>
  <c r="AX387" i="48"/>
  <c r="AZ387" i="48"/>
  <c r="BA387" i="48"/>
  <c r="BC387" i="48"/>
  <c r="BD387" i="48"/>
  <c r="BF387" i="48"/>
  <c r="BG387" i="48"/>
  <c r="BI387" i="48"/>
  <c r="BJ387" i="48"/>
  <c r="AW388" i="48"/>
  <c r="AX388" i="48"/>
  <c r="AZ388" i="48"/>
  <c r="BA388" i="48"/>
  <c r="BC388" i="48"/>
  <c r="BD388" i="48"/>
  <c r="BF388" i="48"/>
  <c r="BG388" i="48"/>
  <c r="BI388" i="48"/>
  <c r="BJ388" i="48"/>
  <c r="AW389" i="48"/>
  <c r="AX389" i="48"/>
  <c r="AZ389" i="48"/>
  <c r="BA389" i="48"/>
  <c r="BC389" i="48"/>
  <c r="BD389" i="48"/>
  <c r="BF389" i="48"/>
  <c r="BG389" i="48"/>
  <c r="BI389" i="48"/>
  <c r="BJ389" i="48"/>
  <c r="AW390" i="48"/>
  <c r="AX390" i="48"/>
  <c r="AZ390" i="48"/>
  <c r="BA390" i="48"/>
  <c r="BC390" i="48"/>
  <c r="BD390" i="48"/>
  <c r="BF390" i="48"/>
  <c r="BG390" i="48"/>
  <c r="BI390" i="48"/>
  <c r="BJ390" i="48"/>
  <c r="AW391" i="48"/>
  <c r="AX391" i="48"/>
  <c r="AZ391" i="48"/>
  <c r="BA391" i="48"/>
  <c r="BC391" i="48"/>
  <c r="BD391" i="48"/>
  <c r="BF391" i="48"/>
  <c r="BG391" i="48"/>
  <c r="BI391" i="48"/>
  <c r="BJ391" i="48"/>
  <c r="AW392" i="48"/>
  <c r="AX392" i="48"/>
  <c r="AZ392" i="48"/>
  <c r="BA392" i="48"/>
  <c r="BC392" i="48"/>
  <c r="BD392" i="48"/>
  <c r="BF392" i="48"/>
  <c r="BG392" i="48"/>
  <c r="BI392" i="48"/>
  <c r="BJ392" i="48"/>
  <c r="AW393" i="48"/>
  <c r="AX393" i="48"/>
  <c r="AZ393" i="48"/>
  <c r="BA393" i="48"/>
  <c r="BC393" i="48"/>
  <c r="BD393" i="48"/>
  <c r="BF393" i="48"/>
  <c r="BG393" i="48"/>
  <c r="BI393" i="48"/>
  <c r="BJ393" i="48"/>
  <c r="AW394" i="48"/>
  <c r="AX394" i="48"/>
  <c r="AZ394" i="48"/>
  <c r="BA394" i="48"/>
  <c r="BC394" i="48"/>
  <c r="BD394" i="48"/>
  <c r="BF394" i="48"/>
  <c r="BG394" i="48"/>
  <c r="BH394" i="48"/>
  <c r="BI394" i="48"/>
  <c r="BJ394" i="48"/>
  <c r="AW395" i="48"/>
  <c r="AX395" i="48"/>
  <c r="AZ395" i="48"/>
  <c r="BA395" i="48"/>
  <c r="BC395" i="48"/>
  <c r="BD395" i="48"/>
  <c r="BF395" i="48"/>
  <c r="BG395" i="48"/>
  <c r="BI395" i="48"/>
  <c r="BJ395" i="48"/>
  <c r="AW396" i="48"/>
  <c r="AX396" i="48"/>
  <c r="AZ396" i="48"/>
  <c r="BA396" i="48"/>
  <c r="BC396" i="48"/>
  <c r="BD396" i="48"/>
  <c r="BF396" i="48"/>
  <c r="BG396" i="48"/>
  <c r="BI396" i="48"/>
  <c r="BJ396" i="48"/>
  <c r="AW397" i="48"/>
  <c r="AX397" i="48"/>
  <c r="AZ397" i="48"/>
  <c r="BA397" i="48"/>
  <c r="BC397" i="48"/>
  <c r="BD397" i="48"/>
  <c r="BF397" i="48"/>
  <c r="BG397" i="48"/>
  <c r="BI397" i="48"/>
  <c r="BJ397" i="48"/>
  <c r="AW398" i="48"/>
  <c r="AX398" i="48"/>
  <c r="AZ398" i="48"/>
  <c r="BA398" i="48"/>
  <c r="BC398" i="48"/>
  <c r="BD398" i="48"/>
  <c r="BF398" i="48"/>
  <c r="BG398" i="48"/>
  <c r="BI398" i="48"/>
  <c r="BJ398" i="48"/>
  <c r="AW399" i="48"/>
  <c r="AX399" i="48"/>
  <c r="AZ399" i="48"/>
  <c r="BB399" i="48"/>
  <c r="BA399" i="48"/>
  <c r="BC399" i="48"/>
  <c r="BD399" i="48"/>
  <c r="BF399" i="48"/>
  <c r="BG399" i="48"/>
  <c r="BI399" i="48"/>
  <c r="BK399" i="48"/>
  <c r="BJ399" i="48"/>
  <c r="AW400" i="48"/>
  <c r="AX400" i="48"/>
  <c r="AZ400" i="48"/>
  <c r="BA400" i="48"/>
  <c r="BC400" i="48"/>
  <c r="BD400" i="48"/>
  <c r="BF400" i="48"/>
  <c r="BG400" i="48"/>
  <c r="BI400" i="48"/>
  <c r="BJ400" i="48"/>
  <c r="AW401" i="48"/>
  <c r="AY401" i="48"/>
  <c r="AX401" i="48"/>
  <c r="AZ401" i="48"/>
  <c r="BA401" i="48"/>
  <c r="BC401" i="48"/>
  <c r="BE401" i="48"/>
  <c r="BD401" i="48"/>
  <c r="BF401" i="48"/>
  <c r="BG401" i="48"/>
  <c r="BI401" i="48"/>
  <c r="BJ401" i="48"/>
  <c r="AW402" i="48"/>
  <c r="AY402" i="48"/>
  <c r="AX402" i="48"/>
  <c r="AZ402" i="48"/>
  <c r="BB402" i="48"/>
  <c r="BA402" i="48"/>
  <c r="BC402" i="48"/>
  <c r="BD402" i="48"/>
  <c r="BF402" i="48"/>
  <c r="BH402" i="48"/>
  <c r="BG402" i="48"/>
  <c r="BI402" i="48"/>
  <c r="BJ402" i="48"/>
  <c r="AW403" i="48"/>
  <c r="AX403" i="48"/>
  <c r="AZ403" i="48"/>
  <c r="BB403" i="48"/>
  <c r="BA403" i="48"/>
  <c r="BC403" i="48"/>
  <c r="BE403" i="48"/>
  <c r="BD403" i="48"/>
  <c r="BF403" i="48"/>
  <c r="BG403" i="48"/>
  <c r="BI403" i="48"/>
  <c r="BJ403" i="48"/>
  <c r="AW404" i="48"/>
  <c r="AX404" i="48"/>
  <c r="AZ404" i="48"/>
  <c r="BA404" i="48"/>
  <c r="BC404" i="48"/>
  <c r="BE404" i="48"/>
  <c r="BD404" i="48"/>
  <c r="BF404" i="48"/>
  <c r="BG404" i="48"/>
  <c r="BI404" i="48"/>
  <c r="BJ404" i="48"/>
  <c r="AW405" i="48"/>
  <c r="AX405" i="48"/>
  <c r="AZ405" i="48"/>
  <c r="BA405" i="48"/>
  <c r="BC405" i="48"/>
  <c r="BD405" i="48"/>
  <c r="BF405" i="48"/>
  <c r="BG405" i="48"/>
  <c r="BI405" i="48"/>
  <c r="BJ405" i="48"/>
  <c r="AW406" i="48"/>
  <c r="AX406" i="48"/>
  <c r="AZ406" i="48"/>
  <c r="BA406" i="48"/>
  <c r="BC406" i="48"/>
  <c r="BD406" i="48"/>
  <c r="BF406" i="48"/>
  <c r="BG406" i="48"/>
  <c r="BI406" i="48"/>
  <c r="BJ406" i="48"/>
  <c r="BK406" i="48"/>
  <c r="AW407" i="48"/>
  <c r="AX407" i="48"/>
  <c r="AZ407" i="48"/>
  <c r="BA407" i="48"/>
  <c r="BC407" i="48"/>
  <c r="BD407" i="48"/>
  <c r="BF407" i="48"/>
  <c r="BG407" i="48"/>
  <c r="BI407" i="48"/>
  <c r="BJ407" i="48"/>
  <c r="AW408" i="48"/>
  <c r="AX408" i="48"/>
  <c r="AZ408" i="48"/>
  <c r="BA408" i="48"/>
  <c r="BC408" i="48"/>
  <c r="BD408" i="48"/>
  <c r="BF408" i="48"/>
  <c r="BG408" i="48"/>
  <c r="BI408" i="48"/>
  <c r="BJ408" i="48"/>
  <c r="AW409" i="48"/>
  <c r="AX409" i="48"/>
  <c r="AZ409" i="48"/>
  <c r="BA409" i="48"/>
  <c r="BC409" i="48"/>
  <c r="BD409" i="48"/>
  <c r="BF409" i="48"/>
  <c r="BG409" i="48"/>
  <c r="BI409" i="48"/>
  <c r="BJ409" i="48"/>
  <c r="AW410" i="48"/>
  <c r="AX410" i="48"/>
  <c r="AZ410" i="48"/>
  <c r="BA410" i="48"/>
  <c r="BC410" i="48"/>
  <c r="BD410" i="48"/>
  <c r="BF410" i="48"/>
  <c r="BG410" i="48"/>
  <c r="BI410" i="48"/>
  <c r="BJ410" i="48"/>
  <c r="AW411" i="48"/>
  <c r="AX411" i="48"/>
  <c r="AZ411" i="48"/>
  <c r="BA411" i="48"/>
  <c r="BC411" i="48"/>
  <c r="BD411" i="48"/>
  <c r="BF411" i="48"/>
  <c r="BG411" i="48"/>
  <c r="BI411" i="48"/>
  <c r="BJ411" i="48"/>
  <c r="AW412" i="48"/>
  <c r="AX412" i="48"/>
  <c r="AZ412" i="48"/>
  <c r="BA412" i="48"/>
  <c r="BC412" i="48"/>
  <c r="BD412" i="48"/>
  <c r="BF412" i="48"/>
  <c r="BG412" i="48"/>
  <c r="BI412" i="48"/>
  <c r="BJ412" i="48"/>
  <c r="AW413" i="48"/>
  <c r="AX413" i="48"/>
  <c r="AZ413" i="48"/>
  <c r="BA413" i="48"/>
  <c r="BC413" i="48"/>
  <c r="BD413" i="48"/>
  <c r="BF413" i="48"/>
  <c r="BG413" i="48"/>
  <c r="BI413" i="48"/>
  <c r="BJ413" i="48"/>
  <c r="AW414" i="48"/>
  <c r="AX414" i="48"/>
  <c r="AZ414" i="48"/>
  <c r="BA414" i="48"/>
  <c r="BC414" i="48"/>
  <c r="BD414" i="48"/>
  <c r="BF414" i="48"/>
  <c r="BG414" i="48"/>
  <c r="BI414" i="48"/>
  <c r="BJ414" i="48"/>
  <c r="AW415" i="48"/>
  <c r="AX415" i="48"/>
  <c r="AZ415" i="48"/>
  <c r="BA415" i="48"/>
  <c r="BC415" i="48"/>
  <c r="BD415" i="48"/>
  <c r="BF415" i="48"/>
  <c r="BG415" i="48"/>
  <c r="BI415" i="48"/>
  <c r="BJ415" i="48"/>
  <c r="AW416" i="48"/>
  <c r="AX416" i="48"/>
  <c r="AZ416" i="48"/>
  <c r="BA416" i="48"/>
  <c r="BC416" i="48"/>
  <c r="BD416" i="48"/>
  <c r="BF416" i="48"/>
  <c r="BH416" i="48"/>
  <c r="BG416" i="48"/>
  <c r="BI416" i="48"/>
  <c r="BJ416" i="48"/>
  <c r="AW417" i="48"/>
  <c r="AX417" i="48"/>
  <c r="AZ417" i="48"/>
  <c r="BA417" i="48"/>
  <c r="BC417" i="48"/>
  <c r="BD417" i="48"/>
  <c r="BF417" i="48"/>
  <c r="BG417" i="48"/>
  <c r="BI417" i="48"/>
  <c r="BJ417" i="48"/>
  <c r="AW418" i="48"/>
  <c r="AX418" i="48"/>
  <c r="AZ418" i="48"/>
  <c r="BA418" i="48"/>
  <c r="BC418" i="48"/>
  <c r="BD418" i="48"/>
  <c r="BF418" i="48"/>
  <c r="BG418" i="48"/>
  <c r="BI418" i="48"/>
  <c r="BJ418" i="48"/>
  <c r="AW419" i="48"/>
  <c r="AX419" i="48"/>
  <c r="AZ419" i="48"/>
  <c r="BA419" i="48"/>
  <c r="BC419" i="48"/>
  <c r="BD419" i="48"/>
  <c r="BF419" i="48"/>
  <c r="BG419" i="48"/>
  <c r="BI419" i="48"/>
  <c r="BJ419" i="48"/>
  <c r="AW420" i="48"/>
  <c r="AX420" i="48"/>
  <c r="AZ420" i="48"/>
  <c r="BA420" i="48"/>
  <c r="BC420" i="48"/>
  <c r="BD420" i="48"/>
  <c r="BF420" i="48"/>
  <c r="BG420" i="48"/>
  <c r="BI420" i="48"/>
  <c r="BJ420" i="48"/>
  <c r="AW421" i="48"/>
  <c r="AX421" i="48"/>
  <c r="AZ421" i="48"/>
  <c r="BA421" i="48"/>
  <c r="BC421" i="48"/>
  <c r="BE421" i="48"/>
  <c r="BD421" i="48"/>
  <c r="BF421" i="48"/>
  <c r="BG421" i="48"/>
  <c r="BI421" i="48"/>
  <c r="BJ421" i="48"/>
  <c r="AW422" i="48"/>
  <c r="AX422" i="48"/>
  <c r="AZ422" i="48"/>
  <c r="BA422" i="48"/>
  <c r="BC422" i="48"/>
  <c r="BD422" i="48"/>
  <c r="BF422" i="48"/>
  <c r="BG422" i="48"/>
  <c r="BI422" i="48"/>
  <c r="BJ422" i="48"/>
  <c r="AW423" i="48"/>
  <c r="AX423" i="48"/>
  <c r="AZ423" i="48"/>
  <c r="BA423" i="48"/>
  <c r="BC423" i="48"/>
  <c r="BD423" i="48"/>
  <c r="BF423" i="48"/>
  <c r="BG423" i="48"/>
  <c r="BI423" i="48"/>
  <c r="BK423" i="48"/>
  <c r="BJ423" i="48"/>
  <c r="AW424" i="48"/>
  <c r="AX424" i="48"/>
  <c r="AZ424" i="48"/>
  <c r="BA424" i="48"/>
  <c r="BC424" i="48"/>
  <c r="BD424" i="48"/>
  <c r="BF424" i="48"/>
  <c r="BG424" i="48"/>
  <c r="BI424" i="48"/>
  <c r="BJ424" i="48"/>
  <c r="AW425" i="48"/>
  <c r="AX425" i="48"/>
  <c r="AZ425" i="48"/>
  <c r="BA425" i="48"/>
  <c r="BC425" i="48"/>
  <c r="BD425" i="48"/>
  <c r="BF425" i="48"/>
  <c r="BG425" i="48"/>
  <c r="BI425" i="48"/>
  <c r="BJ425" i="48"/>
  <c r="AW426" i="48"/>
  <c r="AX426" i="48"/>
  <c r="AZ426" i="48"/>
  <c r="BB426" i="48"/>
  <c r="BA426" i="48"/>
  <c r="BC426" i="48"/>
  <c r="BD426" i="48"/>
  <c r="BF426" i="48"/>
  <c r="BG426" i="48"/>
  <c r="BI426" i="48"/>
  <c r="BJ426" i="48"/>
  <c r="AW427" i="48"/>
  <c r="AX427" i="48"/>
  <c r="AZ427" i="48"/>
  <c r="BA427" i="48"/>
  <c r="BC427" i="48"/>
  <c r="BD427" i="48"/>
  <c r="BF427" i="48"/>
  <c r="BG427" i="48"/>
  <c r="BI427" i="48"/>
  <c r="BJ427" i="48"/>
  <c r="AW428" i="48"/>
  <c r="AX428" i="48"/>
  <c r="AZ428" i="48"/>
  <c r="BA428" i="48"/>
  <c r="BC428" i="48"/>
  <c r="BD428" i="48"/>
  <c r="BF428" i="48"/>
  <c r="BG428" i="48"/>
  <c r="BI428" i="48"/>
  <c r="BJ428" i="48"/>
  <c r="AW429" i="48"/>
  <c r="AX429" i="48"/>
  <c r="AZ429" i="48"/>
  <c r="BA429" i="48"/>
  <c r="BC429" i="48"/>
  <c r="BD429" i="48"/>
  <c r="BF429" i="48"/>
  <c r="BG429" i="48"/>
  <c r="BI429" i="48"/>
  <c r="BK429" i="48"/>
  <c r="BJ429" i="48"/>
  <c r="AW430" i="48"/>
  <c r="AX430" i="48"/>
  <c r="AZ430" i="48"/>
  <c r="BA430" i="48"/>
  <c r="BC430" i="48"/>
  <c r="BD430" i="48"/>
  <c r="BF430" i="48"/>
  <c r="BG430" i="48"/>
  <c r="BI430" i="48"/>
  <c r="BJ430" i="48"/>
  <c r="AW431" i="48"/>
  <c r="AY431" i="48"/>
  <c r="AX431" i="48"/>
  <c r="AZ431" i="48"/>
  <c r="BA431" i="48"/>
  <c r="BC431" i="48"/>
  <c r="BD431" i="48"/>
  <c r="BF431" i="48"/>
  <c r="BG431" i="48"/>
  <c r="BI431" i="48"/>
  <c r="BJ431" i="48"/>
  <c r="AW432" i="48"/>
  <c r="AX432" i="48"/>
  <c r="AZ432" i="48"/>
  <c r="BB432" i="48"/>
  <c r="BA432" i="48"/>
  <c r="BC432" i="48"/>
  <c r="BD432" i="48"/>
  <c r="BF432" i="48"/>
  <c r="BG432" i="48"/>
  <c r="BH432" i="48"/>
  <c r="BI432" i="48"/>
  <c r="BJ432" i="48"/>
  <c r="AW433" i="48"/>
  <c r="AX433" i="48"/>
  <c r="AZ433" i="48"/>
  <c r="BA433" i="48"/>
  <c r="BC433" i="48"/>
  <c r="BD433" i="48"/>
  <c r="BF433" i="48"/>
  <c r="BG433" i="48"/>
  <c r="BI433" i="48"/>
  <c r="BJ433" i="48"/>
  <c r="AW434" i="48"/>
  <c r="AX434" i="48"/>
  <c r="AZ434" i="48"/>
  <c r="BA434" i="48"/>
  <c r="BC434" i="48"/>
  <c r="BD434" i="48"/>
  <c r="BF434" i="48"/>
  <c r="BG434" i="48"/>
  <c r="BI434" i="48"/>
  <c r="BJ434" i="48"/>
  <c r="AW435" i="48"/>
  <c r="AX435" i="48"/>
  <c r="AZ435" i="48"/>
  <c r="BA435" i="48"/>
  <c r="BC435" i="48"/>
  <c r="BD435" i="48"/>
  <c r="BF435" i="48"/>
  <c r="BG435" i="48"/>
  <c r="BI435" i="48"/>
  <c r="BJ435" i="48"/>
  <c r="AW436" i="48"/>
  <c r="AX436" i="48"/>
  <c r="AZ436" i="48"/>
  <c r="BA436" i="48"/>
  <c r="BC436" i="48"/>
  <c r="BD436" i="48"/>
  <c r="BE436" i="48"/>
  <c r="BF436" i="48"/>
  <c r="BG436" i="48"/>
  <c r="BI436" i="48"/>
  <c r="BJ436" i="48"/>
  <c r="AW437" i="48"/>
  <c r="AX437" i="48"/>
  <c r="AZ437" i="48"/>
  <c r="BA437" i="48"/>
  <c r="BC437" i="48"/>
  <c r="BD437" i="48"/>
  <c r="BF437" i="48"/>
  <c r="BG437" i="48"/>
  <c r="BI437" i="48"/>
  <c r="BJ437" i="48"/>
  <c r="AW438" i="48"/>
  <c r="AX438" i="48"/>
  <c r="AZ438" i="48"/>
  <c r="BA438" i="48"/>
  <c r="BC438" i="48"/>
  <c r="BD438" i="48"/>
  <c r="BF438" i="48"/>
  <c r="BG438" i="48"/>
  <c r="BI438" i="48"/>
  <c r="BJ438" i="48"/>
  <c r="AW439" i="48"/>
  <c r="AX439" i="48"/>
  <c r="AZ439" i="48"/>
  <c r="BA439" i="48"/>
  <c r="BC439" i="48"/>
  <c r="BD439" i="48"/>
  <c r="BF439" i="48"/>
  <c r="BG439" i="48"/>
  <c r="BI439" i="48"/>
  <c r="BJ439" i="48"/>
  <c r="AW440" i="48"/>
  <c r="AX440" i="48"/>
  <c r="AZ440" i="48"/>
  <c r="BA440" i="48"/>
  <c r="BC440" i="48"/>
  <c r="BD440" i="48"/>
  <c r="BF440" i="48"/>
  <c r="BG440" i="48"/>
  <c r="BI440" i="48"/>
  <c r="BJ440" i="48"/>
  <c r="AW441" i="48"/>
  <c r="AX441" i="48"/>
  <c r="AZ441" i="48"/>
  <c r="BA441" i="48"/>
  <c r="BC441" i="48"/>
  <c r="BD441" i="48"/>
  <c r="BF441" i="48"/>
  <c r="BG441" i="48"/>
  <c r="BI441" i="48"/>
  <c r="BJ441" i="48"/>
  <c r="AW442" i="48"/>
  <c r="AX442" i="48"/>
  <c r="AZ442" i="48"/>
  <c r="BA442" i="48"/>
  <c r="BC442" i="48"/>
  <c r="BD442" i="48"/>
  <c r="BF442" i="48"/>
  <c r="BG442" i="48"/>
  <c r="BI442" i="48"/>
  <c r="BJ442" i="48"/>
  <c r="AW443" i="48"/>
  <c r="AX443" i="48"/>
  <c r="AZ443" i="48"/>
  <c r="BA443" i="48"/>
  <c r="BC443" i="48"/>
  <c r="BD443" i="48"/>
  <c r="BF443" i="48"/>
  <c r="BG443" i="48"/>
  <c r="BI443" i="48"/>
  <c r="BJ443" i="48"/>
  <c r="AW444" i="48"/>
  <c r="AX444" i="48"/>
  <c r="AZ444" i="48"/>
  <c r="BA444" i="48"/>
  <c r="BC444" i="48"/>
  <c r="BD444" i="48"/>
  <c r="BF444" i="48"/>
  <c r="BG444" i="48"/>
  <c r="BI444" i="48"/>
  <c r="BJ444" i="48"/>
  <c r="AW445" i="48"/>
  <c r="AX445" i="48"/>
  <c r="AZ445" i="48"/>
  <c r="BA445" i="48"/>
  <c r="BC445" i="48"/>
  <c r="BD445" i="48"/>
  <c r="BF445" i="48"/>
  <c r="BG445" i="48"/>
  <c r="BI445" i="48"/>
  <c r="BJ445" i="48"/>
  <c r="AW446" i="48"/>
  <c r="AX446" i="48"/>
  <c r="AZ446" i="48"/>
  <c r="BA446" i="48"/>
  <c r="BC446" i="48"/>
  <c r="BD446" i="48"/>
  <c r="BF446" i="48"/>
  <c r="BG446" i="48"/>
  <c r="BI446" i="48"/>
  <c r="BJ446" i="48"/>
  <c r="AW447" i="48"/>
  <c r="AX447" i="48"/>
  <c r="AZ447" i="48"/>
  <c r="BA447" i="48"/>
  <c r="BC447" i="48"/>
  <c r="BD447" i="48"/>
  <c r="BF447" i="48"/>
  <c r="BG447" i="48"/>
  <c r="BI447" i="48"/>
  <c r="BJ447" i="48"/>
  <c r="AW448" i="48"/>
  <c r="AX448" i="48"/>
  <c r="AY448" i="48"/>
  <c r="AZ448" i="48"/>
  <c r="BA448" i="48"/>
  <c r="BC448" i="48"/>
  <c r="BD448" i="48"/>
  <c r="BF448" i="48"/>
  <c r="BG448" i="48"/>
  <c r="BI448" i="48"/>
  <c r="BJ448" i="48"/>
  <c r="AW449" i="48"/>
  <c r="AX449" i="48"/>
  <c r="AZ449" i="48"/>
  <c r="BA449" i="48"/>
  <c r="BB449" i="48"/>
  <c r="BC449" i="48"/>
  <c r="BD449" i="48"/>
  <c r="BF449" i="48"/>
  <c r="BG449" i="48"/>
  <c r="BI449" i="48"/>
  <c r="BJ449" i="48"/>
  <c r="AW450" i="48"/>
  <c r="AX450" i="48"/>
  <c r="AZ450" i="48"/>
  <c r="BA450" i="48"/>
  <c r="BC450" i="48"/>
  <c r="BD450" i="48"/>
  <c r="BE450" i="48"/>
  <c r="BF450" i="48"/>
  <c r="BG450" i="48"/>
  <c r="BI450" i="48"/>
  <c r="BJ450" i="48"/>
  <c r="AW451" i="48"/>
  <c r="AX451" i="48"/>
  <c r="AZ451" i="48"/>
  <c r="BA451" i="48"/>
  <c r="BC451" i="48"/>
  <c r="BD451" i="48"/>
  <c r="BF451" i="48"/>
  <c r="BG451" i="48"/>
  <c r="BI451" i="48"/>
  <c r="BJ451" i="48"/>
  <c r="AW452" i="48"/>
  <c r="AX452" i="48"/>
  <c r="AZ452" i="48"/>
  <c r="BA452" i="48"/>
  <c r="BC452" i="48"/>
  <c r="BD452" i="48"/>
  <c r="BF452" i="48"/>
  <c r="BG452" i="48"/>
  <c r="BI452" i="48"/>
  <c r="BJ452" i="48"/>
  <c r="AW453" i="48"/>
  <c r="AX453" i="48"/>
  <c r="AZ453" i="48"/>
  <c r="BA453" i="48"/>
  <c r="BC453" i="48"/>
  <c r="BD453" i="48"/>
  <c r="BF453" i="48"/>
  <c r="BG453" i="48"/>
  <c r="BI453" i="48"/>
  <c r="BK453" i="48"/>
  <c r="BJ453" i="48"/>
  <c r="AW454" i="48"/>
  <c r="AX454" i="48"/>
  <c r="AZ454" i="48"/>
  <c r="BA454" i="48"/>
  <c r="BC454" i="48"/>
  <c r="BD454" i="48"/>
  <c r="BF454" i="48"/>
  <c r="BG454" i="48"/>
  <c r="BI454" i="48"/>
  <c r="BJ454" i="48"/>
  <c r="AW455" i="48"/>
  <c r="AX455" i="48"/>
  <c r="AZ455" i="48"/>
  <c r="BA455" i="48"/>
  <c r="BC455" i="48"/>
  <c r="BD455" i="48"/>
  <c r="BF455" i="48"/>
  <c r="BG455" i="48"/>
  <c r="BI455" i="48"/>
  <c r="BJ455" i="48"/>
  <c r="AW456" i="48"/>
  <c r="AX456" i="48"/>
  <c r="AZ456" i="48"/>
  <c r="BA456" i="48"/>
  <c r="BC456" i="48"/>
  <c r="BD456" i="48"/>
  <c r="BF456" i="48"/>
  <c r="BG456" i="48"/>
  <c r="BI456" i="48"/>
  <c r="BJ456" i="48"/>
  <c r="AW457" i="48"/>
  <c r="AX457" i="48"/>
  <c r="AZ457" i="48"/>
  <c r="BA457" i="48"/>
  <c r="BC457" i="48"/>
  <c r="BD457" i="48"/>
  <c r="BF457" i="48"/>
  <c r="BG457" i="48"/>
  <c r="BI457" i="48"/>
  <c r="BJ457" i="48"/>
  <c r="AW458" i="48"/>
  <c r="AX458" i="48"/>
  <c r="AZ458" i="48"/>
  <c r="BA458" i="48"/>
  <c r="BC458" i="48"/>
  <c r="BD458" i="48"/>
  <c r="BF458" i="48"/>
  <c r="BH458" i="48"/>
  <c r="BG458" i="48"/>
  <c r="BI458" i="48"/>
  <c r="BJ458" i="48"/>
  <c r="AW459" i="48"/>
  <c r="AX459" i="48"/>
  <c r="AZ459" i="48"/>
  <c r="BA459" i="48"/>
  <c r="BC459" i="48"/>
  <c r="BD459" i="48"/>
  <c r="BF459" i="48"/>
  <c r="BG459" i="48"/>
  <c r="BI459" i="48"/>
  <c r="BJ459" i="48"/>
  <c r="AW460" i="48"/>
  <c r="AX460" i="48"/>
  <c r="AZ460" i="48"/>
  <c r="BA460" i="48"/>
  <c r="BC460" i="48"/>
  <c r="BD460" i="48"/>
  <c r="BF460" i="48"/>
  <c r="BG460" i="48"/>
  <c r="BI460" i="48"/>
  <c r="BJ460" i="48"/>
  <c r="AW461" i="48"/>
  <c r="AX461" i="48"/>
  <c r="AZ461" i="48"/>
  <c r="BA461" i="48"/>
  <c r="BC461" i="48"/>
  <c r="BD461" i="48"/>
  <c r="BF461" i="48"/>
  <c r="BG461" i="48"/>
  <c r="BI461" i="48"/>
  <c r="BJ461" i="48"/>
  <c r="AW462" i="48"/>
  <c r="AX462" i="48"/>
  <c r="AZ462" i="48"/>
  <c r="BA462" i="48"/>
  <c r="BC462" i="48"/>
  <c r="BD462" i="48"/>
  <c r="BE462" i="48"/>
  <c r="BF462" i="48"/>
  <c r="BG462" i="48"/>
  <c r="BI462" i="48"/>
  <c r="BJ462" i="48"/>
  <c r="AW463" i="48"/>
  <c r="AX463" i="48"/>
  <c r="AZ463" i="48"/>
  <c r="BA463" i="48"/>
  <c r="BC463" i="48"/>
  <c r="BD463" i="48"/>
  <c r="BF463" i="48"/>
  <c r="BG463" i="48"/>
  <c r="BI463" i="48"/>
  <c r="BJ463" i="48"/>
  <c r="AW464" i="48"/>
  <c r="AX464" i="48"/>
  <c r="AZ464" i="48"/>
  <c r="BA464" i="48"/>
  <c r="BC464" i="48"/>
  <c r="BD464" i="48"/>
  <c r="BF464" i="48"/>
  <c r="BG464" i="48"/>
  <c r="BI464" i="48"/>
  <c r="BJ464" i="48"/>
  <c r="AW465" i="48"/>
  <c r="AX465" i="48"/>
  <c r="AZ465" i="48"/>
  <c r="BA465" i="48"/>
  <c r="BC465" i="48"/>
  <c r="BD465" i="48"/>
  <c r="BF465" i="48"/>
  <c r="BG465" i="48"/>
  <c r="BI465" i="48"/>
  <c r="BJ465" i="48"/>
  <c r="AW466" i="48"/>
  <c r="AX466" i="48"/>
  <c r="AZ466" i="48"/>
  <c r="BA466" i="48"/>
  <c r="BC466" i="48"/>
  <c r="BD466" i="48"/>
  <c r="BF466" i="48"/>
  <c r="BG466" i="48"/>
  <c r="BI466" i="48"/>
  <c r="BJ466" i="48"/>
  <c r="AW467" i="48"/>
  <c r="AX467" i="48"/>
  <c r="AZ467" i="48"/>
  <c r="BA467" i="48"/>
  <c r="BC467" i="48"/>
  <c r="BD467" i="48"/>
  <c r="BF467" i="48"/>
  <c r="BG467" i="48"/>
  <c r="BI467" i="48"/>
  <c r="BJ467" i="48"/>
  <c r="AW468" i="48"/>
  <c r="AX468" i="48"/>
  <c r="AZ468" i="48"/>
  <c r="BA468" i="48"/>
  <c r="BC468" i="48"/>
  <c r="BD468" i="48"/>
  <c r="BF468" i="48"/>
  <c r="BG468" i="48"/>
  <c r="BI468" i="48"/>
  <c r="BJ468" i="48"/>
  <c r="AW469" i="48"/>
  <c r="AX469" i="48"/>
  <c r="AZ469" i="48"/>
  <c r="BA469" i="48"/>
  <c r="BC469" i="48"/>
  <c r="BD469" i="48"/>
  <c r="BF469" i="48"/>
  <c r="BG469" i="48"/>
  <c r="BI469" i="48"/>
  <c r="BJ469" i="48"/>
  <c r="AW470" i="48"/>
  <c r="AX470" i="48"/>
  <c r="AZ470" i="48"/>
  <c r="BA470" i="48"/>
  <c r="BC470" i="48"/>
  <c r="BD470" i="48"/>
  <c r="BF470" i="48"/>
  <c r="BG470" i="48"/>
  <c r="BI470" i="48"/>
  <c r="BJ470" i="48"/>
  <c r="AW471" i="48"/>
  <c r="AX471" i="48"/>
  <c r="AZ471" i="48"/>
  <c r="BA471" i="48"/>
  <c r="BC471" i="48"/>
  <c r="BD471" i="48"/>
  <c r="BF471" i="48"/>
  <c r="BG471" i="48"/>
  <c r="BI471" i="48"/>
  <c r="BJ471" i="48"/>
  <c r="AW472" i="48"/>
  <c r="AX472" i="48"/>
  <c r="AY472" i="48"/>
  <c r="AZ472" i="48"/>
  <c r="BA472" i="48"/>
  <c r="BB472" i="48"/>
  <c r="BC472" i="48"/>
  <c r="BD472" i="48"/>
  <c r="BE472" i="48"/>
  <c r="BF472" i="48"/>
  <c r="BG472" i="48"/>
  <c r="BI472" i="48"/>
  <c r="BJ472" i="48"/>
  <c r="AW473" i="48"/>
  <c r="AX473" i="48"/>
  <c r="AZ473" i="48"/>
  <c r="BA473" i="48"/>
  <c r="BC473" i="48"/>
  <c r="BD473" i="48"/>
  <c r="BF473" i="48"/>
  <c r="BG473" i="48"/>
  <c r="BI473" i="48"/>
  <c r="BJ473" i="48"/>
  <c r="AW474" i="48"/>
  <c r="AX474" i="48"/>
  <c r="AZ474" i="48"/>
  <c r="BB474" i="48"/>
  <c r="BA474" i="48"/>
  <c r="BC474" i="48"/>
  <c r="BD474" i="48"/>
  <c r="BF474" i="48"/>
  <c r="BG474" i="48"/>
  <c r="BI474" i="48"/>
  <c r="BJ474" i="48"/>
  <c r="BK474" i="48"/>
  <c r="AW475" i="48"/>
  <c r="AX475" i="48"/>
  <c r="AZ475" i="48"/>
  <c r="BA475" i="48"/>
  <c r="BC475" i="48"/>
  <c r="BE475" i="48"/>
  <c r="BD475" i="48"/>
  <c r="BF475" i="48"/>
  <c r="BG475" i="48"/>
  <c r="BH475" i="48"/>
  <c r="BI475" i="48"/>
  <c r="BJ475" i="48"/>
  <c r="AW476" i="48"/>
  <c r="AX476" i="48"/>
  <c r="AZ476" i="48"/>
  <c r="BA476" i="48"/>
  <c r="BC476" i="48"/>
  <c r="BD476" i="48"/>
  <c r="BF476" i="48"/>
  <c r="BG476" i="48"/>
  <c r="BI476" i="48"/>
  <c r="BJ476" i="48"/>
  <c r="AW477" i="48"/>
  <c r="AX477" i="48"/>
  <c r="AZ477" i="48"/>
  <c r="BA477" i="48"/>
  <c r="BC477" i="48"/>
  <c r="BD477" i="48"/>
  <c r="BF477" i="48"/>
  <c r="BG477" i="48"/>
  <c r="BI477" i="48"/>
  <c r="BJ477" i="48"/>
  <c r="AW478" i="48"/>
  <c r="AX478" i="48"/>
  <c r="AZ478" i="48"/>
  <c r="BA478" i="48"/>
  <c r="BC478" i="48"/>
  <c r="BD478" i="48"/>
  <c r="BF478" i="48"/>
  <c r="BG478" i="48"/>
  <c r="BI478" i="48"/>
  <c r="BJ478" i="48"/>
  <c r="AW479" i="48"/>
  <c r="AX479" i="48"/>
  <c r="AZ479" i="48"/>
  <c r="BA479" i="48"/>
  <c r="BB479" i="48"/>
  <c r="BC479" i="48"/>
  <c r="BD479" i="48"/>
  <c r="BF479" i="48"/>
  <c r="BG479" i="48"/>
  <c r="BI479" i="48"/>
  <c r="BJ479" i="48"/>
  <c r="AW480" i="48"/>
  <c r="AX480" i="48"/>
  <c r="AZ480" i="48"/>
  <c r="BA480" i="48"/>
  <c r="BC480" i="48"/>
  <c r="BD480" i="48"/>
  <c r="BF480" i="48"/>
  <c r="BG480" i="48"/>
  <c r="BI480" i="48"/>
  <c r="BJ480" i="48"/>
  <c r="AW481" i="48"/>
  <c r="AX481" i="48"/>
  <c r="AZ481" i="48"/>
  <c r="BA481" i="48"/>
  <c r="BC481" i="48"/>
  <c r="BD481" i="48"/>
  <c r="BF481" i="48"/>
  <c r="BG481" i="48"/>
  <c r="BH481" i="48"/>
  <c r="BI481" i="48"/>
  <c r="BJ481" i="48"/>
  <c r="BK481" i="48"/>
  <c r="AW482" i="48"/>
  <c r="AX482" i="48"/>
  <c r="AZ482" i="48"/>
  <c r="BA482" i="48"/>
  <c r="BC482" i="48"/>
  <c r="BD482" i="48"/>
  <c r="BF482" i="48"/>
  <c r="BG482" i="48"/>
  <c r="BI482" i="48"/>
  <c r="BJ482" i="48"/>
  <c r="AW483" i="48"/>
  <c r="AX483" i="48"/>
  <c r="AZ483" i="48"/>
  <c r="BA483" i="48"/>
  <c r="BC483" i="48"/>
  <c r="BD483" i="48"/>
  <c r="BF483" i="48"/>
  <c r="BG483" i="48"/>
  <c r="BI483" i="48"/>
  <c r="BJ483" i="48"/>
  <c r="AW484" i="48"/>
  <c r="AX484" i="48"/>
  <c r="AZ484" i="48"/>
  <c r="BA484" i="48"/>
  <c r="BC484" i="48"/>
  <c r="BD484" i="48"/>
  <c r="BF484" i="48"/>
  <c r="BG484" i="48"/>
  <c r="BI484" i="48"/>
  <c r="BJ484" i="48"/>
  <c r="AW485" i="48"/>
  <c r="AX485" i="48"/>
  <c r="AZ485" i="48"/>
  <c r="BA485" i="48"/>
  <c r="BC485" i="48"/>
  <c r="BD485" i="48"/>
  <c r="BF485" i="48"/>
  <c r="BG485" i="48"/>
  <c r="BI485" i="48"/>
  <c r="BJ485" i="48"/>
  <c r="AW486" i="48"/>
  <c r="AX486" i="48"/>
  <c r="AZ486" i="48"/>
  <c r="BA486" i="48"/>
  <c r="BC486" i="48"/>
  <c r="BD486" i="48"/>
  <c r="BF486" i="48"/>
  <c r="BG486" i="48"/>
  <c r="BI486" i="48"/>
  <c r="BJ486" i="48"/>
  <c r="BK486" i="48"/>
  <c r="AW487" i="48"/>
  <c r="AX487" i="48"/>
  <c r="AZ487" i="48"/>
  <c r="BA487" i="48"/>
  <c r="BC487" i="48"/>
  <c r="BD487" i="48"/>
  <c r="BE487" i="48"/>
  <c r="BF487" i="48"/>
  <c r="BG487" i="48"/>
  <c r="BI487" i="48"/>
  <c r="BJ487" i="48"/>
  <c r="AW488" i="48"/>
  <c r="AX488" i="48"/>
  <c r="AY488" i="48"/>
  <c r="AZ488" i="48"/>
  <c r="BA488" i="48"/>
  <c r="BC488" i="48"/>
  <c r="BD488" i="48"/>
  <c r="BF488" i="48"/>
  <c r="BG488" i="48"/>
  <c r="BI488" i="48"/>
  <c r="BJ488" i="48"/>
  <c r="AW489" i="48"/>
  <c r="AX489" i="48"/>
  <c r="AZ489" i="48"/>
  <c r="BA489" i="48"/>
  <c r="BC489" i="48"/>
  <c r="BD489" i="48"/>
  <c r="BF489" i="48"/>
  <c r="BG489" i="48"/>
  <c r="BI489" i="48"/>
  <c r="BJ489" i="48"/>
  <c r="AW490" i="48"/>
  <c r="AX490" i="48"/>
  <c r="AZ490" i="48"/>
  <c r="BA490" i="48"/>
  <c r="BC490" i="48"/>
  <c r="BD490" i="48"/>
  <c r="BF490" i="48"/>
  <c r="BG490" i="48"/>
  <c r="BI490" i="48"/>
  <c r="BJ490" i="48"/>
  <c r="AW491" i="48"/>
  <c r="AX491" i="48"/>
  <c r="AZ491" i="48"/>
  <c r="BA491" i="48"/>
  <c r="BC491" i="48"/>
  <c r="BD491" i="48"/>
  <c r="BF491" i="48"/>
  <c r="BG491" i="48"/>
  <c r="BI491" i="48"/>
  <c r="BJ491" i="48"/>
  <c r="AW492" i="48"/>
  <c r="AX492" i="48"/>
  <c r="AZ492" i="48"/>
  <c r="BA492" i="48"/>
  <c r="BB492" i="48"/>
  <c r="BC492" i="48"/>
  <c r="BD492" i="48"/>
  <c r="BF492" i="48"/>
  <c r="BG492" i="48"/>
  <c r="BI492" i="48"/>
  <c r="BJ492" i="48"/>
  <c r="BK492" i="48"/>
  <c r="AW493" i="48"/>
  <c r="AX493" i="48"/>
  <c r="AZ493" i="48"/>
  <c r="BA493" i="48"/>
  <c r="BC493" i="48"/>
  <c r="BD493" i="48"/>
  <c r="BF493" i="48"/>
  <c r="BG493" i="48"/>
  <c r="BI493" i="48"/>
  <c r="BJ493" i="48"/>
  <c r="AW494" i="48"/>
  <c r="AX494" i="48"/>
  <c r="AY494" i="48"/>
  <c r="AZ494" i="48"/>
  <c r="BA494" i="48"/>
  <c r="BC494" i="48"/>
  <c r="BD494" i="48"/>
  <c r="BF494" i="48"/>
  <c r="BG494" i="48"/>
  <c r="BI494" i="48"/>
  <c r="BJ494" i="48"/>
  <c r="AW495" i="48"/>
  <c r="AX495" i="48"/>
  <c r="AZ495" i="48"/>
  <c r="BA495" i="48"/>
  <c r="BC495" i="48"/>
  <c r="BD495" i="48"/>
  <c r="BF495" i="48"/>
  <c r="BG495" i="48"/>
  <c r="BI495" i="48"/>
  <c r="BJ495" i="48"/>
  <c r="AW496" i="48"/>
  <c r="AX496" i="48"/>
  <c r="AY496" i="48"/>
  <c r="AZ496" i="48"/>
  <c r="BA496" i="48"/>
  <c r="BB496" i="48"/>
  <c r="BC496" i="48"/>
  <c r="BD496" i="48"/>
  <c r="BF496" i="48"/>
  <c r="BG496" i="48"/>
  <c r="BI496" i="48"/>
  <c r="BJ496" i="48"/>
  <c r="AW497" i="48"/>
  <c r="AX497" i="48"/>
  <c r="AZ497" i="48"/>
  <c r="BA497" i="48"/>
  <c r="BC497" i="48"/>
  <c r="BD497" i="48"/>
  <c r="BF497" i="48"/>
  <c r="BG497" i="48"/>
  <c r="BI497" i="48"/>
  <c r="BJ497" i="48"/>
  <c r="AW498" i="48"/>
  <c r="AX498" i="48"/>
  <c r="AZ498" i="48"/>
  <c r="BA498" i="48"/>
  <c r="BC498" i="48"/>
  <c r="BD498" i="48"/>
  <c r="BF498" i="48"/>
  <c r="BG498" i="48"/>
  <c r="BI498" i="48"/>
  <c r="BJ498" i="48"/>
  <c r="AW499" i="48"/>
  <c r="AX499" i="48"/>
  <c r="AZ499" i="48"/>
  <c r="BA499" i="48"/>
  <c r="BC499" i="48"/>
  <c r="BD499" i="48"/>
  <c r="BF499" i="48"/>
  <c r="BG499" i="48"/>
  <c r="BI499" i="48"/>
  <c r="BJ499" i="48"/>
  <c r="AW500" i="48"/>
  <c r="AX500" i="48"/>
  <c r="AZ500" i="48"/>
  <c r="BA500" i="48"/>
  <c r="BC500" i="48"/>
  <c r="BE500" i="48"/>
  <c r="BD500" i="48"/>
  <c r="BF500" i="48"/>
  <c r="BG500" i="48"/>
  <c r="BI500" i="48"/>
  <c r="BJ500" i="48"/>
  <c r="AW501" i="48"/>
  <c r="AX501" i="48"/>
  <c r="AZ501" i="48"/>
  <c r="BA501" i="48"/>
  <c r="BC501" i="48"/>
  <c r="BD501" i="48"/>
  <c r="BF501" i="48"/>
  <c r="BG501" i="48"/>
  <c r="BI501" i="48"/>
  <c r="BJ501" i="48"/>
  <c r="AW502" i="48"/>
  <c r="AX502" i="48"/>
  <c r="AZ502" i="48"/>
  <c r="BA502" i="48"/>
  <c r="BC502" i="48"/>
  <c r="BD502" i="48"/>
  <c r="BF502" i="48"/>
  <c r="BG502" i="48"/>
  <c r="BI502" i="48"/>
  <c r="BJ502" i="48"/>
  <c r="AW503" i="48"/>
  <c r="AX503" i="48"/>
  <c r="AZ503" i="48"/>
  <c r="BA503" i="48"/>
  <c r="BC503" i="48"/>
  <c r="BD503" i="48"/>
  <c r="BF503" i="48"/>
  <c r="BG503" i="48"/>
  <c r="BI503" i="48"/>
  <c r="BJ503" i="48"/>
  <c r="BK498" i="48"/>
  <c r="BK485" i="48"/>
  <c r="AY501" i="48"/>
  <c r="BK493" i="48"/>
  <c r="AY489" i="48"/>
  <c r="BE484" i="48"/>
  <c r="BB477" i="48"/>
  <c r="BE442" i="48"/>
  <c r="BH431" i="48"/>
  <c r="BB423" i="48"/>
  <c r="AY416" i="48"/>
  <c r="BK414" i="48"/>
  <c r="BH413" i="48"/>
  <c r="BE261" i="48"/>
  <c r="BB248" i="48"/>
  <c r="BB242" i="48"/>
  <c r="BH226" i="48"/>
  <c r="AY223" i="48"/>
  <c r="BK221" i="48"/>
  <c r="BH208" i="48"/>
  <c r="BK203" i="48"/>
  <c r="AY199" i="48"/>
  <c r="BB194" i="48"/>
  <c r="AY193" i="48"/>
  <c r="BH184" i="48"/>
  <c r="AY163" i="48"/>
  <c r="BB157" i="48"/>
  <c r="BH153" i="48"/>
  <c r="BE152" i="48"/>
  <c r="BB151" i="48"/>
  <c r="AY84" i="48"/>
  <c r="BH493" i="48"/>
  <c r="BK488" i="48"/>
  <c r="BB484" i="48"/>
  <c r="AY441" i="48"/>
  <c r="BE437" i="48"/>
  <c r="BE431" i="48"/>
  <c r="BK427" i="48"/>
  <c r="BH426" i="48"/>
  <c r="BB418" i="48"/>
  <c r="AY417" i="48"/>
  <c r="BH408" i="48"/>
  <c r="BE407" i="48"/>
  <c r="BE347" i="48"/>
  <c r="BE335" i="48"/>
  <c r="BH318" i="48"/>
  <c r="BB316" i="48"/>
  <c r="BB280" i="48"/>
  <c r="BK277" i="48"/>
  <c r="BH270" i="48"/>
  <c r="BK265" i="48"/>
  <c r="AY157" i="48"/>
  <c r="BB152" i="48"/>
  <c r="AY67" i="48"/>
  <c r="BK65" i="48"/>
  <c r="BB498" i="48"/>
  <c r="BE444" i="48"/>
  <c r="BK434" i="48"/>
  <c r="BK428" i="48"/>
  <c r="BE426" i="48"/>
  <c r="BK422" i="48"/>
  <c r="BH415" i="48"/>
  <c r="BH264" i="48"/>
  <c r="BK259" i="48"/>
  <c r="BH252" i="48"/>
  <c r="BB159" i="48"/>
  <c r="BK156" i="48"/>
  <c r="AY152" i="48"/>
  <c r="BB485" i="48"/>
  <c r="BH445" i="48"/>
  <c r="BK440" i="48"/>
  <c r="BE432" i="48"/>
  <c r="AY430" i="48"/>
  <c r="AY424" i="48"/>
  <c r="BH501" i="48"/>
  <c r="BH495" i="48"/>
  <c r="BH494" i="48"/>
  <c r="BH403" i="48"/>
  <c r="BE402" i="48"/>
  <c r="BE396" i="48"/>
  <c r="BE306" i="48"/>
  <c r="BK296" i="48"/>
  <c r="BB287" i="48"/>
  <c r="BB251" i="48"/>
  <c r="BE167" i="48"/>
  <c r="BB342" i="48"/>
  <c r="BK315" i="48"/>
  <c r="BE271" i="48"/>
  <c r="AY269" i="48"/>
  <c r="BK85" i="48"/>
  <c r="BK79" i="48"/>
  <c r="AY75" i="48"/>
  <c r="BK73" i="48"/>
  <c r="BB64" i="48"/>
  <c r="BB500" i="48"/>
  <c r="AY486" i="48"/>
  <c r="BH483" i="48"/>
  <c r="BB481" i="48"/>
  <c r="BK478" i="48"/>
  <c r="BB445" i="48"/>
  <c r="BK442" i="48"/>
  <c r="AY432" i="48"/>
  <c r="BK430" i="48"/>
  <c r="BB427" i="48"/>
  <c r="AY420" i="48"/>
  <c r="BK418" i="48"/>
  <c r="BH417" i="48"/>
  <c r="BE416" i="48"/>
  <c r="AY414" i="48"/>
  <c r="BK412" i="48"/>
  <c r="BH267" i="48"/>
  <c r="BB258" i="48"/>
  <c r="AY257" i="48"/>
  <c r="BK255" i="48"/>
  <c r="BE253" i="48"/>
  <c r="BH170" i="48"/>
  <c r="AY82" i="48"/>
  <c r="BK74" i="48"/>
  <c r="BH73" i="48"/>
  <c r="BH478" i="48"/>
  <c r="AY445" i="48"/>
  <c r="BB428" i="48"/>
  <c r="AY427" i="48"/>
  <c r="BE417" i="48"/>
  <c r="AY415" i="48"/>
  <c r="BE248" i="48"/>
  <c r="BK208" i="48"/>
  <c r="BH158" i="48"/>
  <c r="BK153" i="48"/>
  <c r="BE151" i="48"/>
  <c r="BK141" i="48"/>
  <c r="BE139" i="48"/>
  <c r="BB132" i="48"/>
  <c r="BB501" i="48"/>
  <c r="BK401" i="48"/>
  <c r="AY313" i="48"/>
  <c r="BK311" i="48"/>
  <c r="BH310" i="48"/>
  <c r="BK63" i="48"/>
  <c r="BB60" i="48"/>
  <c r="BK57" i="48"/>
  <c r="BE55" i="48"/>
  <c r="AY53" i="48"/>
  <c r="BH50" i="48"/>
  <c r="BB48" i="48"/>
  <c r="BK45" i="48"/>
  <c r="BE43" i="48"/>
  <c r="AY41" i="48"/>
  <c r="BH38" i="48"/>
  <c r="BB36" i="48"/>
  <c r="BK33" i="48"/>
  <c r="BE31" i="48"/>
  <c r="AY29" i="48"/>
  <c r="BH26" i="48"/>
  <c r="BB24" i="48"/>
  <c r="BK21" i="48"/>
  <c r="BE19" i="48"/>
  <c r="BE7" i="48"/>
  <c r="AY5" i="48"/>
  <c r="BK502" i="48"/>
  <c r="BK503" i="48"/>
  <c r="BE502" i="48"/>
  <c r="AY12" i="48"/>
  <c r="BH9" i="48"/>
  <c r="BE6" i="48"/>
  <c r="AY8" i="48"/>
  <c r="BB10" i="48"/>
  <c r="BB5" i="48"/>
  <c r="AY497" i="48"/>
  <c r="BH486" i="48"/>
  <c r="BH479" i="48"/>
  <c r="AY476" i="48"/>
  <c r="BK461" i="48"/>
  <c r="BH454" i="48"/>
  <c r="BH435" i="48"/>
  <c r="BB433" i="48"/>
  <c r="AY407" i="48"/>
  <c r="BB390" i="48"/>
  <c r="BH380" i="48"/>
  <c r="BK375" i="48"/>
  <c r="BB372" i="48"/>
  <c r="BE367" i="48"/>
  <c r="BE349" i="48"/>
  <c r="BB281" i="48"/>
  <c r="BK229" i="48"/>
  <c r="BH228" i="48"/>
  <c r="BE221" i="48"/>
  <c r="AY219" i="48"/>
  <c r="BH210" i="48"/>
  <c r="BE209" i="48"/>
  <c r="BB208" i="48"/>
  <c r="BE197" i="48"/>
  <c r="AY183" i="48"/>
  <c r="BK181" i="48"/>
  <c r="AY139" i="48"/>
  <c r="BE135" i="48"/>
  <c r="BE129" i="48"/>
  <c r="BH106" i="48"/>
  <c r="AY498" i="48"/>
  <c r="BK496" i="48"/>
  <c r="AY490" i="48"/>
  <c r="BE486" i="48"/>
  <c r="BE479" i="48"/>
  <c r="AY477" i="48"/>
  <c r="AY458" i="48"/>
  <c r="BB453" i="48"/>
  <c r="BH437" i="48"/>
  <c r="BB434" i="48"/>
  <c r="AY408" i="48"/>
  <c r="BK345" i="48"/>
  <c r="BB312" i="48"/>
  <c r="BB282" i="48"/>
  <c r="BE246" i="48"/>
  <c r="AY232" i="48"/>
  <c r="BB227" i="48"/>
  <c r="BK224" i="48"/>
  <c r="BE222" i="48"/>
  <c r="AY220" i="48"/>
  <c r="BH205" i="48"/>
  <c r="BB203" i="48"/>
  <c r="AY196" i="48"/>
  <c r="BH193" i="48"/>
  <c r="BE192" i="48"/>
  <c r="BE174" i="48"/>
  <c r="BB166" i="48"/>
  <c r="AY140" i="48"/>
  <c r="BE136" i="48"/>
  <c r="AY134" i="48"/>
  <c r="BK132" i="48"/>
  <c r="BH131" i="48"/>
  <c r="BB129" i="48"/>
  <c r="BH107" i="48"/>
  <c r="BE100" i="48"/>
  <c r="BE15" i="48"/>
  <c r="BB8" i="48"/>
  <c r="BK5" i="48"/>
  <c r="BH488" i="48"/>
  <c r="BE480" i="48"/>
  <c r="BK476" i="48"/>
  <c r="BH474" i="48"/>
  <c r="BB460" i="48"/>
  <c r="BE455" i="48"/>
  <c r="AY434" i="48"/>
  <c r="BK432" i="48"/>
  <c r="BK408" i="48"/>
  <c r="BK346" i="48"/>
  <c r="BE344" i="48"/>
  <c r="BK298" i="48"/>
  <c r="BE296" i="48"/>
  <c r="BB289" i="48"/>
  <c r="BK286" i="48"/>
  <c r="BB252" i="48"/>
  <c r="BH248" i="48"/>
  <c r="BB246" i="48"/>
  <c r="BK243" i="48"/>
  <c r="BH242" i="48"/>
  <c r="BB234" i="48"/>
  <c r="AY233" i="48"/>
  <c r="BE205" i="48"/>
  <c r="BK195" i="48"/>
  <c r="BB192" i="48"/>
  <c r="AY185" i="48"/>
  <c r="BB167" i="48"/>
  <c r="AY141" i="48"/>
  <c r="BK133" i="48"/>
  <c r="BE131" i="48"/>
  <c r="BH126" i="48"/>
  <c r="BE125" i="48"/>
  <c r="BE107" i="48"/>
  <c r="BB106" i="48"/>
  <c r="AY105" i="48"/>
  <c r="BH102" i="48"/>
  <c r="BH90" i="48"/>
  <c r="BK84" i="48"/>
  <c r="AY264" i="48"/>
  <c r="AY160" i="48"/>
  <c r="BK6" i="48"/>
  <c r="BH5" i="48"/>
  <c r="BB503" i="48"/>
  <c r="AY500" i="48"/>
  <c r="BE496" i="48"/>
  <c r="BB493" i="48"/>
  <c r="AY460" i="48"/>
  <c r="AY435" i="48"/>
  <c r="BE425" i="48"/>
  <c r="BE206" i="48"/>
  <c r="AY192" i="48"/>
  <c r="BK184" i="48"/>
  <c r="BK172" i="48"/>
  <c r="AY167" i="48"/>
  <c r="AY143" i="48"/>
  <c r="BE138" i="48"/>
  <c r="BK128" i="48"/>
  <c r="BE126" i="48"/>
  <c r="AY124" i="48"/>
  <c r="BK104" i="48"/>
  <c r="BE102" i="48"/>
  <c r="AY100" i="48"/>
  <c r="BH91" i="48"/>
  <c r="BK86" i="48"/>
  <c r="BB437" i="48"/>
  <c r="AY272" i="48"/>
  <c r="BB260" i="48"/>
  <c r="BE249" i="48"/>
  <c r="BH238" i="48"/>
  <c r="BK191" i="48"/>
  <c r="BH190" i="48"/>
  <c r="BB163" i="48"/>
  <c r="BH498" i="48"/>
  <c r="BB495" i="48"/>
  <c r="BB438" i="48"/>
  <c r="AY387" i="48"/>
  <c r="BH366" i="48"/>
  <c r="BK361" i="48"/>
  <c r="BB176" i="48"/>
  <c r="BE171" i="48"/>
  <c r="BE127" i="48"/>
  <c r="BK105" i="48"/>
  <c r="BE103" i="48"/>
  <c r="BK264" i="48"/>
  <c r="BH257" i="48"/>
  <c r="BE256" i="48"/>
  <c r="BH499" i="48"/>
  <c r="BE498" i="48"/>
  <c r="BB489" i="48"/>
  <c r="AY481" i="48"/>
  <c r="AY474" i="48"/>
  <c r="AY462" i="48"/>
  <c r="BK460" i="48"/>
  <c r="BE458" i="48"/>
  <c r="BK454" i="48"/>
  <c r="BE452" i="48"/>
  <c r="BE440" i="48"/>
  <c r="BE409" i="48"/>
  <c r="AY345" i="48"/>
  <c r="BK313" i="48"/>
  <c r="BB304" i="48"/>
  <c r="AY303" i="48"/>
  <c r="BE299" i="48"/>
  <c r="BB298" i="48"/>
  <c r="BK289" i="48"/>
  <c r="AY285" i="48"/>
  <c r="AY248" i="48"/>
  <c r="BB243" i="48"/>
  <c r="BE232" i="48"/>
  <c r="BB231" i="48"/>
  <c r="BE226" i="48"/>
  <c r="AY224" i="48"/>
  <c r="BH221" i="48"/>
  <c r="BB207" i="48"/>
  <c r="BK204" i="48"/>
  <c r="BE202" i="48"/>
  <c r="AY200" i="48"/>
  <c r="BK198" i="48"/>
  <c r="BH197" i="48"/>
  <c r="BB195" i="48"/>
  <c r="BK192" i="48"/>
  <c r="BH185" i="48"/>
  <c r="BE184" i="48"/>
  <c r="BB183" i="48"/>
  <c r="BE178" i="48"/>
  <c r="BH173" i="48"/>
  <c r="BK168" i="48"/>
  <c r="BH166" i="48"/>
  <c r="AY138" i="48"/>
  <c r="BK130" i="48"/>
  <c r="BH8" i="48"/>
  <c r="BE263" i="48"/>
  <c r="BE495" i="48"/>
  <c r="BK490" i="48"/>
  <c r="BE488" i="48"/>
  <c r="AY485" i="48"/>
  <c r="BH82" i="48"/>
  <c r="BH491" i="48"/>
  <c r="BH490" i="48"/>
  <c r="BH181" i="48"/>
  <c r="BE94" i="48"/>
  <c r="BK494" i="48"/>
  <c r="BE491" i="48"/>
  <c r="AY397" i="48"/>
  <c r="AY482" i="48"/>
  <c r="BB150" i="48"/>
  <c r="AY484" i="48"/>
  <c r="BB413" i="48"/>
  <c r="AY156" i="48"/>
  <c r="BH497" i="48"/>
  <c r="AY492" i="48"/>
  <c r="BK52" i="48"/>
  <c r="BK497" i="48"/>
  <c r="BE493" i="48"/>
  <c r="BH487" i="48"/>
  <c r="BB483" i="48"/>
  <c r="AY479" i="48"/>
  <c r="BK477" i="48"/>
  <c r="BB471" i="48"/>
  <c r="AY470" i="48"/>
  <c r="BH467" i="48"/>
  <c r="AY464" i="48"/>
  <c r="BK449" i="48"/>
  <c r="BE447" i="48"/>
  <c r="BB439" i="48"/>
  <c r="BK435" i="48"/>
  <c r="BH427" i="48"/>
  <c r="BB424" i="48"/>
  <c r="BE413" i="48"/>
  <c r="BE412" i="48"/>
  <c r="BB411" i="48"/>
  <c r="BH407" i="48"/>
  <c r="BE405" i="48"/>
  <c r="AY396" i="48"/>
  <c r="BH381" i="48"/>
  <c r="BE380" i="48"/>
  <c r="BK376" i="48"/>
  <c r="BH375" i="48"/>
  <c r="AY360" i="48"/>
  <c r="BK358" i="48"/>
  <c r="BB355" i="48"/>
  <c r="AY354" i="48"/>
  <c r="BK352" i="48"/>
  <c r="BE337" i="48"/>
  <c r="BB336" i="48"/>
  <c r="BE331" i="48"/>
  <c r="AY329" i="48"/>
  <c r="BH326" i="48"/>
  <c r="BK321" i="48"/>
  <c r="BE319" i="48"/>
  <c r="BK297" i="48"/>
  <c r="BE275" i="48"/>
  <c r="BB274" i="48"/>
  <c r="BH237" i="48"/>
  <c r="BB235" i="48"/>
  <c r="BE230" i="48"/>
  <c r="BH218" i="48"/>
  <c r="AY215" i="48"/>
  <c r="BK213" i="48"/>
  <c r="BE211" i="48"/>
  <c r="BB204" i="48"/>
  <c r="BE179" i="48"/>
  <c r="AY176" i="48"/>
  <c r="BH167" i="48"/>
  <c r="AY148" i="48"/>
  <c r="BB143" i="48"/>
  <c r="BE119" i="48"/>
  <c r="AY117" i="48"/>
  <c r="BK115" i="48"/>
  <c r="BB112" i="48"/>
  <c r="BK109" i="48"/>
  <c r="BB100" i="48"/>
  <c r="AY91" i="48"/>
  <c r="BK89" i="48"/>
  <c r="BH88" i="48"/>
  <c r="BE87" i="48"/>
  <c r="BB86" i="48"/>
  <c r="BK82" i="48"/>
  <c r="BE80" i="48"/>
  <c r="BK76" i="48"/>
  <c r="BE74" i="48"/>
  <c r="BB67" i="48"/>
  <c r="BK64" i="48"/>
  <c r="BK480" i="48"/>
  <c r="BH476" i="48"/>
  <c r="BE474" i="48"/>
  <c r="BK469" i="48"/>
  <c r="BE467" i="48"/>
  <c r="BH449" i="48"/>
  <c r="BB447" i="48"/>
  <c r="AY439" i="48"/>
  <c r="BK437" i="48"/>
  <c r="BK436" i="48"/>
  <c r="BB425" i="48"/>
  <c r="BE414" i="48"/>
  <c r="BB412" i="48"/>
  <c r="BE406" i="48"/>
  <c r="BB405" i="48"/>
  <c r="BB392" i="48"/>
  <c r="BK389" i="48"/>
  <c r="BH388" i="48"/>
  <c r="BB386" i="48"/>
  <c r="AY385" i="48"/>
  <c r="BK383" i="48"/>
  <c r="BK377" i="48"/>
  <c r="BH376" i="48"/>
  <c r="BH358" i="48"/>
  <c r="BK353" i="48"/>
  <c r="BK347" i="48"/>
  <c r="BK340" i="48"/>
  <c r="BH339" i="48"/>
  <c r="BE332" i="48"/>
  <c r="BB331" i="48"/>
  <c r="AY330" i="48"/>
  <c r="BK328" i="48"/>
  <c r="BH327" i="48"/>
  <c r="BE326" i="48"/>
  <c r="BB325" i="48"/>
  <c r="AY324" i="48"/>
  <c r="BK322" i="48"/>
  <c r="BH321" i="48"/>
  <c r="BB301" i="48"/>
  <c r="AY300" i="48"/>
  <c r="BB288" i="48"/>
  <c r="BH277" i="48"/>
  <c r="BE276" i="48"/>
  <c r="BK272" i="48"/>
  <c r="BH271" i="48"/>
  <c r="AY268" i="48"/>
  <c r="BK266" i="48"/>
  <c r="BH265" i="48"/>
  <c r="AY256" i="48"/>
  <c r="AY235" i="48"/>
  <c r="BK233" i="48"/>
  <c r="BE194" i="48"/>
  <c r="BB186" i="48"/>
  <c r="BB172" i="48"/>
  <c r="BK169" i="48"/>
  <c r="BH168" i="48"/>
  <c r="AY164" i="48"/>
  <c r="BK162" i="48"/>
  <c r="BH161" i="48"/>
  <c r="AY149" i="48"/>
  <c r="BK147" i="48"/>
  <c r="BB144" i="48"/>
  <c r="BH140" i="48"/>
  <c r="BH121" i="48"/>
  <c r="BK116" i="48"/>
  <c r="BE114" i="48"/>
  <c r="BH109" i="48"/>
  <c r="BK97" i="48"/>
  <c r="BH96" i="48"/>
  <c r="BB93" i="48"/>
  <c r="AY86" i="48"/>
  <c r="BE476" i="48"/>
  <c r="AY473" i="48"/>
  <c r="BK470" i="48"/>
  <c r="BH469" i="48"/>
  <c r="BE468" i="48"/>
  <c r="BK464" i="48"/>
  <c r="BH457" i="48"/>
  <c r="AY454" i="48"/>
  <c r="BK452" i="48"/>
  <c r="AY440" i="48"/>
  <c r="AY426" i="48"/>
  <c r="AY419" i="48"/>
  <c r="BK410" i="48"/>
  <c r="BH409" i="48"/>
  <c r="BB406" i="48"/>
  <c r="AY405" i="48"/>
  <c r="AY399" i="48"/>
  <c r="BE394" i="48"/>
  <c r="AY386" i="48"/>
  <c r="BK384" i="48"/>
  <c r="BH383" i="48"/>
  <c r="BH365" i="48"/>
  <c r="BK360" i="48"/>
  <c r="BH359" i="48"/>
  <c r="AY356" i="48"/>
  <c r="BH353" i="48"/>
  <c r="BE352" i="48"/>
  <c r="AY350" i="48"/>
  <c r="BK341" i="48"/>
  <c r="BH340" i="48"/>
  <c r="BE339" i="48"/>
  <c r="BB338" i="48"/>
  <c r="AY337" i="48"/>
  <c r="BE315" i="48"/>
  <c r="BB314" i="48"/>
  <c r="BH298" i="48"/>
  <c r="AY282" i="48"/>
  <c r="BK280" i="48"/>
  <c r="BE277" i="48"/>
  <c r="BH272" i="48"/>
  <c r="BB250" i="48"/>
  <c r="AY249" i="48"/>
  <c r="BB237" i="48"/>
  <c r="BB218" i="48"/>
  <c r="BH214" i="48"/>
  <c r="BE213" i="48"/>
  <c r="BB212" i="48"/>
  <c r="BH189" i="48"/>
  <c r="BB180" i="48"/>
  <c r="AY172" i="48"/>
  <c r="AY165" i="48"/>
  <c r="BH162" i="48"/>
  <c r="BE161" i="48"/>
  <c r="BK155" i="48"/>
  <c r="BE153" i="48"/>
  <c r="BK148" i="48"/>
  <c r="BE146" i="48"/>
  <c r="AY144" i="48"/>
  <c r="BH141" i="48"/>
  <c r="BB133" i="48"/>
  <c r="BE128" i="48"/>
  <c r="BB127" i="48"/>
  <c r="AY126" i="48"/>
  <c r="BH110" i="48"/>
  <c r="BB108" i="48"/>
  <c r="BH97" i="48"/>
  <c r="AY93" i="48"/>
  <c r="BK78" i="48"/>
  <c r="BE76" i="48"/>
  <c r="BB75" i="48"/>
  <c r="AY74" i="48"/>
  <c r="BK72" i="48"/>
  <c r="BH71" i="48"/>
  <c r="BE70" i="48"/>
  <c r="AY68" i="48"/>
  <c r="BE490" i="48"/>
  <c r="BB488" i="48"/>
  <c r="BK483" i="48"/>
  <c r="BH482" i="48"/>
  <c r="BE478" i="48"/>
  <c r="BB476" i="48"/>
  <c r="BB468" i="48"/>
  <c r="BE463" i="48"/>
  <c r="AY442" i="48"/>
  <c r="BH423" i="48"/>
  <c r="BB421" i="48"/>
  <c r="AY413" i="48"/>
  <c r="BK411" i="48"/>
  <c r="BK404" i="48"/>
  <c r="BE395" i="48"/>
  <c r="BK385" i="48"/>
  <c r="BE383" i="48"/>
  <c r="AY381" i="48"/>
  <c r="BB376" i="48"/>
  <c r="AY357" i="48"/>
  <c r="BE353" i="48"/>
  <c r="BH335" i="48"/>
  <c r="BK330" i="48"/>
  <c r="AY326" i="48"/>
  <c r="AY295" i="48"/>
  <c r="BK293" i="48"/>
  <c r="BB290" i="48"/>
  <c r="BH286" i="48"/>
  <c r="BH279" i="48"/>
  <c r="BB277" i="48"/>
  <c r="BE272" i="48"/>
  <c r="BH234" i="48"/>
  <c r="BK216" i="48"/>
  <c r="BE214" i="48"/>
  <c r="BB213" i="48"/>
  <c r="AY212" i="48"/>
  <c r="AY180" i="48"/>
  <c r="BB168" i="48"/>
  <c r="BK164" i="48"/>
  <c r="BK157" i="48"/>
  <c r="BH155" i="48"/>
  <c r="BE154" i="48"/>
  <c r="BH148" i="48"/>
  <c r="BE147" i="48"/>
  <c r="BB146" i="48"/>
  <c r="AY145" i="48"/>
  <c r="BK143" i="48"/>
  <c r="BH111" i="48"/>
  <c r="BH105" i="48"/>
  <c r="BE104" i="48"/>
  <c r="BB103" i="48"/>
  <c r="BH85" i="48"/>
  <c r="BE83" i="48"/>
  <c r="BE71" i="48"/>
  <c r="AY69" i="48"/>
  <c r="BK67" i="48"/>
  <c r="BH66" i="48"/>
  <c r="AY63" i="48"/>
  <c r="BH60" i="48"/>
  <c r="BB58" i="48"/>
  <c r="BE53" i="48"/>
  <c r="AY51" i="48"/>
  <c r="BH48" i="48"/>
  <c r="BK43" i="48"/>
  <c r="BE41" i="48"/>
  <c r="AY39" i="48"/>
  <c r="BK31" i="48"/>
  <c r="BE29" i="48"/>
  <c r="BB22" i="48"/>
  <c r="BK19" i="48"/>
  <c r="BH424" i="48"/>
  <c r="BE482" i="48"/>
  <c r="BK466" i="48"/>
  <c r="BH465" i="48"/>
  <c r="BE464" i="48"/>
  <c r="BH439" i="48"/>
  <c r="BE438" i="48"/>
  <c r="BB436" i="48"/>
  <c r="BK419" i="48"/>
  <c r="AY394" i="48"/>
  <c r="BH391" i="48"/>
  <c r="BB389" i="48"/>
  <c r="AY388" i="48"/>
  <c r="BH385" i="48"/>
  <c r="BE384" i="48"/>
  <c r="BB383" i="48"/>
  <c r="BK374" i="48"/>
  <c r="BH373" i="48"/>
  <c r="BE372" i="48"/>
  <c r="BB371" i="48"/>
  <c r="AY370" i="48"/>
  <c r="BK368" i="48"/>
  <c r="BH367" i="48"/>
  <c r="BE341" i="48"/>
  <c r="BB340" i="48"/>
  <c r="BK337" i="48"/>
  <c r="AY333" i="48"/>
  <c r="BK331" i="48"/>
  <c r="BH330" i="48"/>
  <c r="BE329" i="48"/>
  <c r="BK325" i="48"/>
  <c r="BH324" i="48"/>
  <c r="BE323" i="48"/>
  <c r="BB322" i="48"/>
  <c r="BE311" i="48"/>
  <c r="AY309" i="48"/>
  <c r="BE286" i="48"/>
  <c r="AY271" i="48"/>
  <c r="BK269" i="48"/>
  <c r="AY265" i="48"/>
  <c r="BE255" i="48"/>
  <c r="BH241" i="48"/>
  <c r="BB175" i="48"/>
  <c r="AY174" i="48"/>
  <c r="BB169" i="48"/>
  <c r="AY168" i="48"/>
  <c r="BH164" i="48"/>
  <c r="BB162" i="48"/>
  <c r="AY161" i="48"/>
  <c r="BE155" i="48"/>
  <c r="BB154" i="48"/>
  <c r="BK151" i="48"/>
  <c r="BB147" i="48"/>
  <c r="AY146" i="48"/>
  <c r="BK144" i="48"/>
  <c r="BE142" i="48"/>
  <c r="BE130" i="48"/>
  <c r="BB122" i="48"/>
  <c r="BH118" i="48"/>
  <c r="BE117" i="48"/>
  <c r="BH112" i="48"/>
  <c r="BE91" i="48"/>
  <c r="BB83" i="48"/>
  <c r="BE66" i="48"/>
  <c r="BB65" i="48"/>
  <c r="BB491" i="48"/>
  <c r="BH485" i="48"/>
  <c r="BB480" i="48"/>
  <c r="BH473" i="48"/>
  <c r="AY469" i="48"/>
  <c r="BB464" i="48"/>
  <c r="BK448" i="48"/>
  <c r="BH447" i="48"/>
  <c r="BH440" i="48"/>
  <c r="BE439" i="48"/>
  <c r="AY436" i="48"/>
  <c r="BH433" i="48"/>
  <c r="BB430" i="48"/>
  <c r="BK420" i="48"/>
  <c r="BE418" i="48"/>
  <c r="AY409" i="48"/>
  <c r="BH386" i="48"/>
  <c r="BB384" i="48"/>
  <c r="BB366" i="48"/>
  <c r="BB360" i="48"/>
  <c r="BH356" i="48"/>
  <c r="BK351" i="48"/>
  <c r="BH350" i="48"/>
  <c r="AY340" i="48"/>
  <c r="BE330" i="48"/>
  <c r="BH325" i="48"/>
  <c r="BK302" i="48"/>
  <c r="BH294" i="48"/>
  <c r="BE262" i="48"/>
  <c r="BH236" i="48"/>
  <c r="BE223" i="48"/>
  <c r="BH217" i="48"/>
  <c r="AY214" i="48"/>
  <c r="AY208" i="48"/>
  <c r="BE198" i="48"/>
  <c r="AY189" i="48"/>
  <c r="BK187" i="48"/>
  <c r="BK180" i="48"/>
  <c r="BH179" i="48"/>
  <c r="BE177" i="48"/>
  <c r="AY175" i="48"/>
  <c r="BB170" i="48"/>
  <c r="AY169" i="48"/>
  <c r="BH165" i="48"/>
  <c r="BK160" i="48"/>
  <c r="BK152" i="48"/>
  <c r="BE149" i="48"/>
  <c r="BB148" i="48"/>
  <c r="AY147" i="48"/>
  <c r="BB142" i="48"/>
  <c r="BK139" i="48"/>
  <c r="AY129" i="48"/>
  <c r="BB124" i="48"/>
  <c r="BH119" i="48"/>
  <c r="BB117" i="48"/>
  <c r="BH113" i="48"/>
  <c r="BE112" i="48"/>
  <c r="AY110" i="48"/>
  <c r="BE106" i="48"/>
  <c r="BK102" i="48"/>
  <c r="BH101" i="48"/>
  <c r="BE92" i="48"/>
  <c r="AY90" i="48"/>
  <c r="BE243" i="48"/>
  <c r="BK140" i="48"/>
  <c r="BK394" i="48"/>
  <c r="BH302" i="48"/>
  <c r="BK245" i="48"/>
  <c r="BB164" i="48"/>
  <c r="BE93" i="48"/>
  <c r="AY503" i="48"/>
  <c r="BK501" i="48"/>
  <c r="BK500" i="48"/>
  <c r="BB486" i="48"/>
  <c r="BB455" i="48"/>
  <c r="BH471" i="48"/>
  <c r="BE470" i="48"/>
  <c r="BE492" i="48"/>
  <c r="BH477" i="48"/>
  <c r="BH451" i="48"/>
  <c r="BB448" i="48"/>
  <c r="BK415" i="48"/>
  <c r="BB306" i="48"/>
  <c r="BH500" i="48"/>
  <c r="BK482" i="48"/>
  <c r="BB457" i="48"/>
  <c r="AY456" i="48"/>
  <c r="BK446" i="48"/>
  <c r="BK416" i="48"/>
  <c r="AY404" i="48"/>
  <c r="BH502" i="48"/>
  <c r="BE499" i="48"/>
  <c r="AY491" i="48"/>
  <c r="BB473" i="48"/>
  <c r="BE459" i="48"/>
  <c r="BH503" i="48"/>
  <c r="BB497" i="48"/>
  <c r="BK462" i="48"/>
  <c r="BB435" i="48"/>
  <c r="BK349" i="48"/>
  <c r="AY493" i="48"/>
  <c r="BK489" i="48"/>
  <c r="BE481" i="48"/>
  <c r="AY465" i="48"/>
  <c r="BH461" i="48"/>
  <c r="BE460" i="48"/>
  <c r="BB284" i="48"/>
  <c r="BK472" i="48"/>
  <c r="BB467" i="48"/>
  <c r="BE483" i="48"/>
  <c r="AY452" i="48"/>
  <c r="BH441" i="48"/>
  <c r="BK495" i="48"/>
  <c r="AY478" i="48"/>
  <c r="BH463" i="48"/>
  <c r="BK381" i="48"/>
  <c r="AY502" i="48"/>
  <c r="BB487" i="48"/>
  <c r="BK473" i="48"/>
  <c r="BK458" i="48"/>
  <c r="AY446" i="48"/>
  <c r="BK444" i="48"/>
  <c r="BH442" i="48"/>
  <c r="BB502" i="48"/>
  <c r="BE497" i="48"/>
  <c r="BH492" i="48"/>
  <c r="BK487" i="48"/>
  <c r="AY483" i="48"/>
  <c r="BB478" i="48"/>
  <c r="BE473" i="48"/>
  <c r="BB469" i="48"/>
  <c r="BK456" i="48"/>
  <c r="BH455" i="48"/>
  <c r="BB451" i="48"/>
  <c r="AY449" i="48"/>
  <c r="BE443" i="48"/>
  <c r="BB441" i="48"/>
  <c r="AY438" i="48"/>
  <c r="BE424" i="48"/>
  <c r="BE422" i="48"/>
  <c r="BB420" i="48"/>
  <c r="BE410" i="48"/>
  <c r="BB409" i="48"/>
  <c r="BE399" i="48"/>
  <c r="BK388" i="48"/>
  <c r="BH387" i="48"/>
  <c r="BE379" i="48"/>
  <c r="BE366" i="48"/>
  <c r="BB365" i="48"/>
  <c r="BK362" i="48"/>
  <c r="BK335" i="48"/>
  <c r="BH334" i="48"/>
  <c r="BE333" i="48"/>
  <c r="AY318" i="48"/>
  <c r="BK316" i="48"/>
  <c r="BH315" i="48"/>
  <c r="BE314" i="48"/>
  <c r="BH295" i="48"/>
  <c r="BE293" i="48"/>
  <c r="BK281" i="48"/>
  <c r="BH280" i="48"/>
  <c r="AY270" i="48"/>
  <c r="BB220" i="48"/>
  <c r="BH209" i="48"/>
  <c r="AY204" i="48"/>
  <c r="BH201" i="48"/>
  <c r="BB199" i="48"/>
  <c r="BK196" i="48"/>
  <c r="AY191" i="48"/>
  <c r="BK189" i="48"/>
  <c r="BK175" i="48"/>
  <c r="BB499" i="48"/>
  <c r="BE494" i="48"/>
  <c r="BH489" i="48"/>
  <c r="BK484" i="48"/>
  <c r="AY480" i="48"/>
  <c r="BB475" i="48"/>
  <c r="BE471" i="48"/>
  <c r="AY468" i="48"/>
  <c r="BB461" i="48"/>
  <c r="BK457" i="48"/>
  <c r="BE454" i="48"/>
  <c r="BB452" i="48"/>
  <c r="AY450" i="48"/>
  <c r="BB443" i="48"/>
  <c r="BK433" i="48"/>
  <c r="BH429" i="48"/>
  <c r="BE428" i="48"/>
  <c r="BH414" i="48"/>
  <c r="BB410" i="48"/>
  <c r="AY406" i="48"/>
  <c r="BK403" i="48"/>
  <c r="BK402" i="48"/>
  <c r="BH401" i="48"/>
  <c r="BK395" i="48"/>
  <c r="BE387" i="48"/>
  <c r="BE386" i="48"/>
  <c r="BB385" i="48"/>
  <c r="BB359" i="48"/>
  <c r="BK356" i="48"/>
  <c r="BH355" i="48"/>
  <c r="BB353" i="48"/>
  <c r="BH342" i="48"/>
  <c r="BB332" i="48"/>
  <c r="AY331" i="48"/>
  <c r="BK329" i="48"/>
  <c r="BH328" i="48"/>
  <c r="BE327" i="48"/>
  <c r="BB326" i="48"/>
  <c r="BH322" i="48"/>
  <c r="BE321" i="48"/>
  <c r="BB320" i="48"/>
  <c r="AY319" i="48"/>
  <c r="BK310" i="48"/>
  <c r="BH309" i="48"/>
  <c r="BE308" i="48"/>
  <c r="BB307" i="48"/>
  <c r="BH288" i="48"/>
  <c r="BH261" i="48"/>
  <c r="BH254" i="48"/>
  <c r="BH245" i="48"/>
  <c r="BK217" i="48"/>
  <c r="BH216" i="48"/>
  <c r="BE215" i="48"/>
  <c r="BK211" i="48"/>
  <c r="AY205" i="48"/>
  <c r="BE201" i="48"/>
  <c r="BB200" i="48"/>
  <c r="BE429" i="48"/>
  <c r="BB400" i="48"/>
  <c r="BH382" i="48"/>
  <c r="BK357" i="48"/>
  <c r="BE355" i="48"/>
  <c r="AY353" i="48"/>
  <c r="BK276" i="48"/>
  <c r="BE274" i="48"/>
  <c r="BB273" i="48"/>
  <c r="AY499" i="48"/>
  <c r="BB494" i="48"/>
  <c r="BE489" i="48"/>
  <c r="BH484" i="48"/>
  <c r="BK479" i="48"/>
  <c r="AY475" i="48"/>
  <c r="BK468" i="48"/>
  <c r="BH466" i="48"/>
  <c r="BB463" i="48"/>
  <c r="BE456" i="48"/>
  <c r="AY453" i="48"/>
  <c r="BK450" i="48"/>
  <c r="BE446" i="48"/>
  <c r="BB444" i="48"/>
  <c r="BK439" i="48"/>
  <c r="BH436" i="48"/>
  <c r="BE430" i="48"/>
  <c r="AY428" i="48"/>
  <c r="AY423" i="48"/>
  <c r="AY422" i="48"/>
  <c r="BH418" i="48"/>
  <c r="AY411" i="48"/>
  <c r="BK407" i="48"/>
  <c r="BH404" i="48"/>
  <c r="BB401" i="48"/>
  <c r="BK397" i="48"/>
  <c r="BB394" i="48"/>
  <c r="AY392" i="48"/>
  <c r="BH389" i="48"/>
  <c r="BE388" i="48"/>
  <c r="BE381" i="48"/>
  <c r="BB380" i="48"/>
  <c r="BH370" i="48"/>
  <c r="AY366" i="48"/>
  <c r="BE362" i="48"/>
  <c r="AY347" i="48"/>
  <c r="BH336" i="48"/>
  <c r="AY321" i="48"/>
  <c r="BE316" i="48"/>
  <c r="BE303" i="48"/>
  <c r="AY301" i="48"/>
  <c r="BK299" i="48"/>
  <c r="BK291" i="48"/>
  <c r="AY286" i="48"/>
  <c r="BK283" i="48"/>
  <c r="AY259" i="48"/>
  <c r="BK257" i="48"/>
  <c r="BH256" i="48"/>
  <c r="BK232" i="48"/>
  <c r="BB228" i="48"/>
  <c r="BH224" i="48"/>
  <c r="AY221" i="48"/>
  <c r="BK219" i="48"/>
  <c r="BE210" i="48"/>
  <c r="BE189" i="48"/>
  <c r="BE175" i="48"/>
  <c r="BB174" i="48"/>
  <c r="BK499" i="48"/>
  <c r="AY495" i="48"/>
  <c r="BB490" i="48"/>
  <c r="BE485" i="48"/>
  <c r="BH480" i="48"/>
  <c r="BK475" i="48"/>
  <c r="BE466" i="48"/>
  <c r="BB465" i="48"/>
  <c r="BH459" i="48"/>
  <c r="BH450" i="48"/>
  <c r="BE448" i="48"/>
  <c r="AY444" i="48"/>
  <c r="BE433" i="48"/>
  <c r="BB431" i="48"/>
  <c r="BK426" i="48"/>
  <c r="BK421" i="48"/>
  <c r="BB417" i="48"/>
  <c r="BB414" i="48"/>
  <c r="AY412" i="48"/>
  <c r="BK398" i="48"/>
  <c r="BB388" i="48"/>
  <c r="BB382" i="48"/>
  <c r="BB381" i="48"/>
  <c r="AY380" i="48"/>
  <c r="BK378" i="48"/>
  <c r="BE363" i="48"/>
  <c r="BE351" i="48"/>
  <c r="BE343" i="48"/>
  <c r="BK339" i="48"/>
  <c r="BB335" i="48"/>
  <c r="BE317" i="48"/>
  <c r="BE269" i="48"/>
  <c r="BB261" i="48"/>
  <c r="AY260" i="48"/>
  <c r="BE247" i="48"/>
  <c r="BB238" i="48"/>
  <c r="BB229" i="48"/>
  <c r="AY228" i="48"/>
  <c r="BH225" i="48"/>
  <c r="BB223" i="48"/>
  <c r="BK220" i="48"/>
  <c r="BB210" i="48"/>
  <c r="BK179" i="48"/>
  <c r="BH177" i="48"/>
  <c r="BE176" i="48"/>
  <c r="BH421" i="48"/>
  <c r="BH420" i="48"/>
  <c r="BH398" i="48"/>
  <c r="BE397" i="48"/>
  <c r="BK379" i="48"/>
  <c r="AY335" i="48"/>
  <c r="AY296" i="48"/>
  <c r="BB262" i="48"/>
  <c r="AY261" i="48"/>
  <c r="AY245" i="48"/>
  <c r="BH233" i="48"/>
  <c r="BB230" i="48"/>
  <c r="BK227" i="48"/>
  <c r="BB224" i="48"/>
  <c r="BE408" i="48"/>
  <c r="AY395" i="48"/>
  <c r="BH392" i="48"/>
  <c r="AY375" i="48"/>
  <c r="BK373" i="48"/>
  <c r="AY369" i="48"/>
  <c r="BH346" i="48"/>
  <c r="BE325" i="48"/>
  <c r="AY289" i="48"/>
  <c r="BH258" i="48"/>
  <c r="BK236" i="48"/>
  <c r="BE185" i="48"/>
  <c r="BE503" i="48"/>
  <c r="BE501" i="48"/>
  <c r="BH496" i="48"/>
  <c r="BK491" i="48"/>
  <c r="AY487" i="48"/>
  <c r="BB482" i="48"/>
  <c r="BE477" i="48"/>
  <c r="BH472" i="48"/>
  <c r="AY466" i="48"/>
  <c r="BH462" i="48"/>
  <c r="BB459" i="48"/>
  <c r="AY457" i="48"/>
  <c r="BH453" i="48"/>
  <c r="BK445" i="48"/>
  <c r="BH443" i="48"/>
  <c r="BH428" i="48"/>
  <c r="BH425" i="48"/>
  <c r="BH422" i="48"/>
  <c r="BE420" i="48"/>
  <c r="BB419" i="48"/>
  <c r="AY418" i="48"/>
  <c r="BH411" i="48"/>
  <c r="BH410" i="48"/>
  <c r="BB407" i="48"/>
  <c r="BH400" i="48"/>
  <c r="BE398" i="48"/>
  <c r="BB397" i="48"/>
  <c r="BE391" i="48"/>
  <c r="AY389" i="48"/>
  <c r="BK380" i="48"/>
  <c r="AY363" i="48"/>
  <c r="BH354" i="48"/>
  <c r="BB352" i="48"/>
  <c r="AY336" i="48"/>
  <c r="AY317" i="48"/>
  <c r="BE300" i="48"/>
  <c r="BB291" i="48"/>
  <c r="BE285" i="48"/>
  <c r="AY276" i="48"/>
  <c r="BK274" i="48"/>
  <c r="BE265" i="48"/>
  <c r="AY255" i="48"/>
  <c r="BK244" i="48"/>
  <c r="AY239" i="48"/>
  <c r="BH235" i="48"/>
  <c r="BE234" i="48"/>
  <c r="BB232" i="48"/>
  <c r="BH194" i="48"/>
  <c r="BB191" i="48"/>
  <c r="BK188" i="48"/>
  <c r="BE186" i="48"/>
  <c r="BK305" i="48"/>
  <c r="BH304" i="48"/>
  <c r="AY292" i="48"/>
  <c r="BK290" i="48"/>
  <c r="BH281" i="48"/>
  <c r="BB272" i="48"/>
  <c r="BK254" i="48"/>
  <c r="BE251" i="48"/>
  <c r="BE250" i="48"/>
  <c r="BK238" i="48"/>
  <c r="BB233" i="48"/>
  <c r="BE218" i="48"/>
  <c r="AY216" i="48"/>
  <c r="BH213" i="48"/>
  <c r="BB211" i="48"/>
  <c r="AY209" i="48"/>
  <c r="BK205" i="48"/>
  <c r="BH204" i="48"/>
  <c r="BE195" i="48"/>
  <c r="BB185" i="48"/>
  <c r="AY184" i="48"/>
  <c r="BK182" i="48"/>
  <c r="BH171" i="48"/>
  <c r="BK161" i="48"/>
  <c r="BH160" i="48"/>
  <c r="BK142" i="48"/>
  <c r="BK138" i="48"/>
  <c r="BH137" i="48"/>
  <c r="BK131" i="48"/>
  <c r="BK121" i="48"/>
  <c r="AY116" i="48"/>
  <c r="BK114" i="48"/>
  <c r="BE111" i="48"/>
  <c r="BK98" i="48"/>
  <c r="BE78" i="48"/>
  <c r="AY76" i="48"/>
  <c r="BH72" i="48"/>
  <c r="BK66" i="48"/>
  <c r="BK59" i="48"/>
  <c r="BE57" i="48"/>
  <c r="AY55" i="48"/>
  <c r="BB50" i="48"/>
  <c r="BK47" i="48"/>
  <c r="BE45" i="48"/>
  <c r="BH40" i="48"/>
  <c r="BB38" i="48"/>
  <c r="BK35" i="48"/>
  <c r="BH28" i="48"/>
  <c r="BB26" i="48"/>
  <c r="AY19" i="48"/>
  <c r="BH16" i="48"/>
  <c r="BE9" i="48"/>
  <c r="BB7" i="48"/>
  <c r="AY6" i="48"/>
  <c r="BH172" i="48"/>
  <c r="BE157" i="48"/>
  <c r="BH138" i="48"/>
  <c r="BE79" i="48"/>
  <c r="AY77" i="48"/>
  <c r="BK75" i="48"/>
  <c r="AY7" i="48"/>
  <c r="BH312" i="48"/>
  <c r="BB310" i="48"/>
  <c r="BK307" i="48"/>
  <c r="BH306" i="48"/>
  <c r="BH291" i="48"/>
  <c r="BE290" i="48"/>
  <c r="BK285" i="48"/>
  <c r="BH283" i="48"/>
  <c r="AY258" i="48"/>
  <c r="BE254" i="48"/>
  <c r="BK247" i="48"/>
  <c r="BH239" i="48"/>
  <c r="BE237" i="48"/>
  <c r="BB226" i="48"/>
  <c r="AY225" i="48"/>
  <c r="BB219" i="48"/>
  <c r="BE203" i="48"/>
  <c r="BB202" i="48"/>
  <c r="AY201" i="48"/>
  <c r="BK199" i="48"/>
  <c r="AY194" i="48"/>
  <c r="BB187" i="48"/>
  <c r="AY186" i="48"/>
  <c r="BE182" i="48"/>
  <c r="AY177" i="48"/>
  <c r="BK163" i="48"/>
  <c r="BE160" i="48"/>
  <c r="BE158" i="48"/>
  <c r="BB156" i="48"/>
  <c r="AY154" i="48"/>
  <c r="AY151" i="48"/>
  <c r="BK145" i="48"/>
  <c r="BH144" i="48"/>
  <c r="BB136" i="48"/>
  <c r="AY135" i="48"/>
  <c r="BH115" i="48"/>
  <c r="BK107" i="48"/>
  <c r="AY102" i="48"/>
  <c r="BH98" i="48"/>
  <c r="BE88" i="48"/>
  <c r="AY85" i="48"/>
  <c r="BH81" i="48"/>
  <c r="BB79" i="48"/>
  <c r="AY78" i="48"/>
  <c r="BH75" i="48"/>
  <c r="BB71" i="48"/>
  <c r="BK68" i="48"/>
  <c r="BB63" i="48"/>
  <c r="BK60" i="48"/>
  <c r="BE58" i="48"/>
  <c r="AY56" i="48"/>
  <c r="BH53" i="48"/>
  <c r="BB51" i="48"/>
  <c r="BK48" i="48"/>
  <c r="BE46" i="48"/>
  <c r="AY44" i="48"/>
  <c r="BH41" i="48"/>
  <c r="BB39" i="48"/>
  <c r="BK36" i="48"/>
  <c r="BE34" i="48"/>
  <c r="AY32" i="48"/>
  <c r="BH29" i="48"/>
  <c r="BB27" i="48"/>
  <c r="BK24" i="48"/>
  <c r="BE22" i="48"/>
  <c r="AY20" i="48"/>
  <c r="BH17" i="48"/>
  <c r="BB15" i="48"/>
  <c r="BK12" i="48"/>
  <c r="BB9" i="48"/>
  <c r="BK200" i="48"/>
  <c r="BK193" i="48"/>
  <c r="BE190" i="48"/>
  <c r="BB188" i="48"/>
  <c r="AY187" i="48"/>
  <c r="BK185" i="48"/>
  <c r="BB181" i="48"/>
  <c r="BK176" i="48"/>
  <c r="BE173" i="48"/>
  <c r="BB171" i="48"/>
  <c r="BK165" i="48"/>
  <c r="BE162" i="48"/>
  <c r="BB158" i="48"/>
  <c r="AY155" i="48"/>
  <c r="BK149" i="48"/>
  <c r="BH146" i="48"/>
  <c r="BE144" i="48"/>
  <c r="BE143" i="48"/>
  <c r="BE141" i="48"/>
  <c r="AY136" i="48"/>
  <c r="BE132" i="48"/>
  <c r="BB128" i="48"/>
  <c r="BK125" i="48"/>
  <c r="BB120" i="48"/>
  <c r="BK117" i="48"/>
  <c r="BE105" i="48"/>
  <c r="BB104" i="48"/>
  <c r="BH100" i="48"/>
  <c r="BH99" i="48"/>
  <c r="BB88" i="48"/>
  <c r="AY87" i="48"/>
  <c r="BK83" i="48"/>
  <c r="AY71" i="48"/>
  <c r="BH68" i="48"/>
  <c r="BK61" i="48"/>
  <c r="BE59" i="48"/>
  <c r="AY57" i="48"/>
  <c r="BH54" i="48"/>
  <c r="BB52" i="48"/>
  <c r="BK49" i="48"/>
  <c r="BE47" i="48"/>
  <c r="AY45" i="48"/>
  <c r="BH42" i="48"/>
  <c r="BB40" i="48"/>
  <c r="BK37" i="48"/>
  <c r="BE35" i="48"/>
  <c r="AY33" i="48"/>
  <c r="BH30" i="48"/>
  <c r="BB28" i="48"/>
  <c r="BK25" i="48"/>
  <c r="BE23" i="48"/>
  <c r="AY21" i="48"/>
  <c r="BH18" i="48"/>
  <c r="BB16" i="48"/>
  <c r="BK13" i="48"/>
  <c r="AY9" i="48"/>
  <c r="BK7" i="48"/>
  <c r="BK92" i="48"/>
  <c r="BB80" i="48"/>
  <c r="BB66" i="48"/>
  <c r="BH6" i="48"/>
  <c r="BE208" i="48"/>
  <c r="AY203" i="48"/>
  <c r="BK201" i="48"/>
  <c r="BE199" i="48"/>
  <c r="BB198" i="48"/>
  <c r="AY197" i="48"/>
  <c r="BE191" i="48"/>
  <c r="BB190" i="48"/>
  <c r="AY188" i="48"/>
  <c r="BK177" i="48"/>
  <c r="BH176" i="48"/>
  <c r="BB173" i="48"/>
  <c r="AY171" i="48"/>
  <c r="BE163" i="48"/>
  <c r="BB161" i="48"/>
  <c r="AY158" i="48"/>
  <c r="BH149" i="48"/>
  <c r="BB140" i="48"/>
  <c r="BB139" i="48"/>
  <c r="BK126" i="48"/>
  <c r="BH125" i="48"/>
  <c r="BE124" i="48"/>
  <c r="BK118" i="48"/>
  <c r="BB115" i="48"/>
  <c r="BH108" i="48"/>
  <c r="BB105" i="48"/>
  <c r="AY104" i="48"/>
  <c r="BE99" i="48"/>
  <c r="BB98" i="48"/>
  <c r="AY97" i="48"/>
  <c r="BE90" i="48"/>
  <c r="AY88" i="48"/>
  <c r="BH83" i="48"/>
  <c r="AY80" i="48"/>
  <c r="BH77" i="48"/>
  <c r="BB73" i="48"/>
  <c r="BH69" i="48"/>
  <c r="BH61" i="48"/>
  <c r="BB59" i="48"/>
  <c r="BK56" i="48"/>
  <c r="BE54" i="48"/>
  <c r="AY52" i="48"/>
  <c r="BH49" i="48"/>
  <c r="BB47" i="48"/>
  <c r="BK44" i="48"/>
  <c r="BE42" i="48"/>
  <c r="AY40" i="48"/>
  <c r="BH37" i="48"/>
  <c r="BB35" i="48"/>
  <c r="BK32" i="48"/>
  <c r="BE30" i="48"/>
  <c r="AY28" i="48"/>
  <c r="BH25" i="48"/>
  <c r="BB23" i="48"/>
  <c r="BK20" i="48"/>
  <c r="BE18" i="48"/>
  <c r="AY16" i="48"/>
  <c r="BH13" i="48"/>
  <c r="BB11" i="48"/>
  <c r="AY10" i="48"/>
  <c r="BK8" i="48"/>
  <c r="BH154" i="48"/>
  <c r="BH152" i="48"/>
  <c r="AY121" i="48"/>
  <c r="BE108" i="48"/>
  <c r="BK96" i="48"/>
  <c r="BH93" i="48"/>
  <c r="AY89" i="48"/>
  <c r="BH86" i="48"/>
  <c r="BK71" i="48"/>
  <c r="BH70" i="48"/>
  <c r="BE69" i="48"/>
  <c r="BE61" i="48"/>
  <c r="BH56" i="48"/>
  <c r="BB54" i="48"/>
  <c r="BK51" i="48"/>
  <c r="AY47" i="48"/>
  <c r="BH44" i="48"/>
  <c r="BB42" i="48"/>
  <c r="BE37" i="48"/>
  <c r="AY35" i="48"/>
  <c r="BH32" i="48"/>
  <c r="BE25" i="48"/>
  <c r="AY23" i="48"/>
  <c r="AY17" i="48"/>
  <c r="BH14" i="48"/>
  <c r="BB12" i="48"/>
  <c r="BK9" i="48"/>
  <c r="BB6" i="48"/>
  <c r="BH169" i="48"/>
  <c r="BE166" i="48"/>
  <c r="BE165" i="48"/>
  <c r="BK158" i="48"/>
  <c r="BE150" i="48"/>
  <c r="BK137" i="48"/>
  <c r="AY132" i="48"/>
  <c r="AY122" i="48"/>
  <c r="BE118" i="48"/>
  <c r="BB116" i="48"/>
  <c r="BB107" i="48"/>
  <c r="BH103" i="48"/>
  <c r="BB101" i="48"/>
  <c r="BH94" i="48"/>
  <c r="BK88" i="48"/>
  <c r="BH87" i="48"/>
  <c r="BH78" i="48"/>
  <c r="BB76" i="48"/>
  <c r="AY471" i="48"/>
  <c r="BB466" i="48"/>
  <c r="BE461" i="48"/>
  <c r="BH456" i="48"/>
  <c r="BK451" i="48"/>
  <c r="AY447" i="48"/>
  <c r="BB442" i="48"/>
  <c r="AY433" i="48"/>
  <c r="BK424" i="48"/>
  <c r="BK413" i="48"/>
  <c r="BH405" i="48"/>
  <c r="BK393" i="48"/>
  <c r="BE390" i="48"/>
  <c r="BE375" i="48"/>
  <c r="BB374" i="48"/>
  <c r="AY373" i="48"/>
  <c r="BE369" i="48"/>
  <c r="BB368" i="48"/>
  <c r="BK365" i="48"/>
  <c r="BK471" i="48"/>
  <c r="AY467" i="48"/>
  <c r="BB462" i="48"/>
  <c r="BE457" i="48"/>
  <c r="BH452" i="48"/>
  <c r="BK447" i="48"/>
  <c r="AY443" i="48"/>
  <c r="BB429" i="48"/>
  <c r="BE427" i="48"/>
  <c r="AY410" i="48"/>
  <c r="BB408" i="48"/>
  <c r="BE400" i="48"/>
  <c r="BB398" i="48"/>
  <c r="BH393" i="48"/>
  <c r="BE392" i="48"/>
  <c r="BK387" i="48"/>
  <c r="BK386" i="48"/>
  <c r="BH377" i="48"/>
  <c r="BE376" i="48"/>
  <c r="BK467" i="48"/>
  <c r="AY463" i="48"/>
  <c r="BB458" i="48"/>
  <c r="BE453" i="48"/>
  <c r="BH448" i="48"/>
  <c r="BK443" i="48"/>
  <c r="BH434" i="48"/>
  <c r="BK431" i="48"/>
  <c r="AY429" i="48"/>
  <c r="BE415" i="48"/>
  <c r="BH412" i="48"/>
  <c r="BK409" i="48"/>
  <c r="AY398" i="48"/>
  <c r="BH470" i="48"/>
  <c r="BK465" i="48"/>
  <c r="AY461" i="48"/>
  <c r="BB456" i="48"/>
  <c r="BE451" i="48"/>
  <c r="BH446" i="48"/>
  <c r="BK441" i="48"/>
  <c r="BH379" i="48"/>
  <c r="BE378" i="48"/>
  <c r="BH468" i="48"/>
  <c r="BK463" i="48"/>
  <c r="AY459" i="48"/>
  <c r="BB454" i="48"/>
  <c r="BE449" i="48"/>
  <c r="BH444" i="48"/>
  <c r="BE434" i="48"/>
  <c r="BE423" i="48"/>
  <c r="BB415" i="48"/>
  <c r="BB404" i="48"/>
  <c r="BH396" i="48"/>
  <c r="BB393" i="48"/>
  <c r="AY391" i="48"/>
  <c r="BE469" i="48"/>
  <c r="BH464" i="48"/>
  <c r="BK459" i="48"/>
  <c r="AY455" i="48"/>
  <c r="BB450" i="48"/>
  <c r="BE445" i="48"/>
  <c r="BK438" i="48"/>
  <c r="AY437" i="48"/>
  <c r="BH419" i="48"/>
  <c r="BK417" i="48"/>
  <c r="BH397" i="48"/>
  <c r="AY377" i="48"/>
  <c r="AY365" i="48"/>
  <c r="BB470" i="48"/>
  <c r="BE465" i="48"/>
  <c r="BH460" i="48"/>
  <c r="BK455" i="48"/>
  <c r="AY451" i="48"/>
  <c r="BB446" i="48"/>
  <c r="BE441" i="48"/>
  <c r="BH438" i="48"/>
  <c r="AY425" i="48"/>
  <c r="BB422" i="48"/>
  <c r="BE419" i="48"/>
  <c r="BK405" i="48"/>
  <c r="AY403" i="48"/>
  <c r="BK400" i="48"/>
  <c r="BK364" i="48"/>
  <c r="BH363" i="48"/>
  <c r="BE435" i="48"/>
  <c r="BK425" i="48"/>
  <c r="BB416" i="48"/>
  <c r="BH406" i="48"/>
  <c r="AY400" i="48"/>
  <c r="BK396" i="48"/>
  <c r="BH395" i="48"/>
  <c r="BE393" i="48"/>
  <c r="BB391" i="48"/>
  <c r="AY390" i="48"/>
  <c r="BE385" i="48"/>
  <c r="AY383" i="48"/>
  <c r="AY382" i="48"/>
  <c r="BH378" i="48"/>
  <c r="BE377" i="48"/>
  <c r="BB375" i="48"/>
  <c r="AY374" i="48"/>
  <c r="BK372" i="48"/>
  <c r="BH371" i="48"/>
  <c r="BE370" i="48"/>
  <c r="BB369" i="48"/>
  <c r="AY368" i="48"/>
  <c r="BK366" i="48"/>
  <c r="BH364" i="48"/>
  <c r="BB361" i="48"/>
  <c r="BE354" i="48"/>
  <c r="AY351" i="48"/>
  <c r="BH347" i="48"/>
  <c r="BE345" i="48"/>
  <c r="BK319" i="48"/>
  <c r="BE279" i="48"/>
  <c r="BH372" i="48"/>
  <c r="BE371" i="48"/>
  <c r="BK367" i="48"/>
  <c r="BE364" i="48"/>
  <c r="BH357" i="48"/>
  <c r="BB337" i="48"/>
  <c r="BK333" i="48"/>
  <c r="BH332" i="48"/>
  <c r="BB330" i="48"/>
  <c r="BK327" i="48"/>
  <c r="BB295" i="48"/>
  <c r="AY293" i="48"/>
  <c r="BB356" i="48"/>
  <c r="BB346" i="48"/>
  <c r="BB318" i="48"/>
  <c r="BK300" i="48"/>
  <c r="BB440" i="48"/>
  <c r="BH430" i="48"/>
  <c r="AY421" i="48"/>
  <c r="BE411" i="48"/>
  <c r="BB396" i="48"/>
  <c r="BK392" i="48"/>
  <c r="BH390" i="48"/>
  <c r="BE389" i="48"/>
  <c r="BB387" i="48"/>
  <c r="BB379" i="48"/>
  <c r="AY378" i="48"/>
  <c r="BH374" i="48"/>
  <c r="AY371" i="48"/>
  <c r="BK369" i="48"/>
  <c r="AY364" i="48"/>
  <c r="BE359" i="48"/>
  <c r="BE358" i="48"/>
  <c r="BB357" i="48"/>
  <c r="AY355" i="48"/>
  <c r="BH351" i="48"/>
  <c r="BE350" i="48"/>
  <c r="BB348" i="48"/>
  <c r="BH384" i="48"/>
  <c r="BE382" i="48"/>
  <c r="AY379" i="48"/>
  <c r="BE374" i="48"/>
  <c r="BB373" i="48"/>
  <c r="AY372" i="48"/>
  <c r="BK370" i="48"/>
  <c r="BH369" i="48"/>
  <c r="BE368" i="48"/>
  <c r="BB367" i="48"/>
  <c r="BH362" i="48"/>
  <c r="BE361" i="48"/>
  <c r="AY358" i="48"/>
  <c r="BH345" i="48"/>
  <c r="AY306" i="48"/>
  <c r="BK304" i="48"/>
  <c r="BE301" i="48"/>
  <c r="BH344" i="48"/>
  <c r="BH320" i="48"/>
  <c r="BE278" i="48"/>
  <c r="BB276" i="48"/>
  <c r="BK248" i="48"/>
  <c r="BK240" i="48"/>
  <c r="AY352" i="48"/>
  <c r="BH348" i="48"/>
  <c r="AY343" i="48"/>
  <c r="AY342" i="48"/>
  <c r="AY341" i="48"/>
  <c r="AY311" i="48"/>
  <c r="BH308" i="48"/>
  <c r="BE307" i="48"/>
  <c r="BE298" i="48"/>
  <c r="BB297" i="48"/>
  <c r="BK241" i="48"/>
  <c r="BH240" i="48"/>
  <c r="BH399" i="48"/>
  <c r="BB395" i="48"/>
  <c r="AY393" i="48"/>
  <c r="BK391" i="48"/>
  <c r="BK390" i="48"/>
  <c r="AY384" i="48"/>
  <c r="BK382" i="48"/>
  <c r="BB378" i="48"/>
  <c r="BB377" i="48"/>
  <c r="AY376" i="48"/>
  <c r="BB364" i="48"/>
  <c r="BB363" i="48"/>
  <c r="AY362" i="48"/>
  <c r="BK359" i="48"/>
  <c r="BE356" i="48"/>
  <c r="BH349" i="48"/>
  <c r="BB345" i="48"/>
  <c r="BH338" i="48"/>
  <c r="BB328" i="48"/>
  <c r="AY327" i="48"/>
  <c r="BB321" i="48"/>
  <c r="BK317" i="48"/>
  <c r="BH316" i="48"/>
  <c r="BB313" i="48"/>
  <c r="AY305" i="48"/>
  <c r="BH301" i="48"/>
  <c r="BE291" i="48"/>
  <c r="BE282" i="48"/>
  <c r="BH274" i="48"/>
  <c r="BK267" i="48"/>
  <c r="BH266" i="48"/>
  <c r="BH285" i="48"/>
  <c r="BE283" i="48"/>
  <c r="BK268" i="48"/>
  <c r="BB264" i="48"/>
  <c r="BE309" i="48"/>
  <c r="BB308" i="48"/>
  <c r="AY307" i="48"/>
  <c r="AY273" i="48"/>
  <c r="BE266" i="48"/>
  <c r="BH250" i="48"/>
  <c r="BH361" i="48"/>
  <c r="BE360" i="48"/>
  <c r="BB358" i="48"/>
  <c r="BK354" i="48"/>
  <c r="BB350" i="48"/>
  <c r="BB349" i="48"/>
  <c r="AY348" i="48"/>
  <c r="BK344" i="48"/>
  <c r="BE340" i="48"/>
  <c r="BK334" i="48"/>
  <c r="BH333" i="48"/>
  <c r="BB324" i="48"/>
  <c r="AY323" i="48"/>
  <c r="BK320" i="48"/>
  <c r="AY315" i="48"/>
  <c r="BE295" i="48"/>
  <c r="BB293" i="48"/>
  <c r="BK288" i="48"/>
  <c r="BH287" i="48"/>
  <c r="AY274" i="48"/>
  <c r="BB334" i="48"/>
  <c r="AY325" i="48"/>
  <c r="BK323" i="48"/>
  <c r="BE320" i="48"/>
  <c r="BB319" i="48"/>
  <c r="BH314" i="48"/>
  <c r="BE313" i="48"/>
  <c r="BB311" i="48"/>
  <c r="BB300" i="48"/>
  <c r="AY298" i="48"/>
  <c r="BH290" i="48"/>
  <c r="BE288" i="48"/>
  <c r="AY281" i="48"/>
  <c r="AY279" i="48"/>
  <c r="BK275" i="48"/>
  <c r="BH273" i="48"/>
  <c r="BH269" i="48"/>
  <c r="BE268" i="48"/>
  <c r="BB267" i="48"/>
  <c r="AY266" i="48"/>
  <c r="BH262" i="48"/>
  <c r="BH260" i="48"/>
  <c r="BE257" i="48"/>
  <c r="BE252" i="48"/>
  <c r="BB244" i="48"/>
  <c r="AY243" i="48"/>
  <c r="AY242" i="48"/>
  <c r="AY240" i="48"/>
  <c r="BK237" i="48"/>
  <c r="BH232" i="48"/>
  <c r="BE229" i="48"/>
  <c r="BB225" i="48"/>
  <c r="BB206" i="48"/>
  <c r="BB205" i="48"/>
  <c r="BB196" i="48"/>
  <c r="BE193" i="48"/>
  <c r="BE183" i="48"/>
  <c r="BE181" i="48"/>
  <c r="BH175" i="48"/>
  <c r="BH174" i="48"/>
  <c r="AY162" i="48"/>
  <c r="BE156" i="48"/>
  <c r="AY150" i="48"/>
  <c r="BB145" i="48"/>
  <c r="BH139" i="48"/>
  <c r="BH136" i="48"/>
  <c r="BB131" i="48"/>
  <c r="AY128" i="48"/>
  <c r="BK124" i="48"/>
  <c r="BK122" i="48"/>
  <c r="AY101" i="48"/>
  <c r="BB92" i="48"/>
  <c r="BK80" i="48"/>
  <c r="BK278" i="48"/>
  <c r="BB268" i="48"/>
  <c r="BE258" i="48"/>
  <c r="BB255" i="48"/>
  <c r="BK239" i="48"/>
  <c r="BE233" i="48"/>
  <c r="BB182" i="48"/>
  <c r="AY312" i="48"/>
  <c r="BK309" i="48"/>
  <c r="BE305" i="48"/>
  <c r="BB303" i="48"/>
  <c r="AY302" i="48"/>
  <c r="BH296" i="48"/>
  <c r="BH293" i="48"/>
  <c r="BE292" i="48"/>
  <c r="AY287" i="48"/>
  <c r="AY284" i="48"/>
  <c r="BK282" i="48"/>
  <c r="BH278" i="48"/>
  <c r="BB269" i="48"/>
  <c r="AY267" i="48"/>
  <c r="BH263" i="48"/>
  <c r="BE259" i="48"/>
  <c r="AY252" i="48"/>
  <c r="AY251" i="48"/>
  <c r="AY247" i="48"/>
  <c r="BK242" i="48"/>
  <c r="AY229" i="48"/>
  <c r="AY227" i="48"/>
  <c r="BK223" i="48"/>
  <c r="BK222" i="48"/>
  <c r="BH220" i="48"/>
  <c r="BH219" i="48"/>
  <c r="BB215" i="48"/>
  <c r="AY211" i="48"/>
  <c r="AY210" i="48"/>
  <c r="AY207" i="48"/>
  <c r="AY202" i="48"/>
  <c r="AY195" i="48"/>
  <c r="BB189" i="48"/>
  <c r="BB184" i="48"/>
  <c r="AY181" i="48"/>
  <c r="BB178" i="48"/>
  <c r="BB177" i="48"/>
  <c r="BE170" i="48"/>
  <c r="BE169" i="48"/>
  <c r="BE168" i="48"/>
  <c r="BH163" i="48"/>
  <c r="AY159" i="48"/>
  <c r="BK146" i="48"/>
  <c r="BE140" i="48"/>
  <c r="BB135" i="48"/>
  <c r="AY133" i="48"/>
  <c r="BK129" i="48"/>
  <c r="BK127" i="48"/>
  <c r="BH124" i="48"/>
  <c r="BH123" i="48"/>
  <c r="BH122" i="48"/>
  <c r="BE110" i="48"/>
  <c r="AY103" i="48"/>
  <c r="BB96" i="48"/>
  <c r="BK90" i="48"/>
  <c r="BB87" i="48"/>
  <c r="BK301" i="48"/>
  <c r="BH297" i="48"/>
  <c r="BB292" i="48"/>
  <c r="AY288" i="48"/>
  <c r="BH282" i="48"/>
  <c r="BB271" i="48"/>
  <c r="BK225" i="48"/>
  <c r="BE219" i="48"/>
  <c r="BB216" i="48"/>
  <c r="BK209" i="48"/>
  <c r="BH129" i="48"/>
  <c r="BH127" i="48"/>
  <c r="BE122" i="48"/>
  <c r="BB97" i="48"/>
  <c r="BK253" i="48"/>
  <c r="BK251" i="48"/>
  <c r="BK249" i="48"/>
  <c r="BK246" i="48"/>
  <c r="BE242" i="48"/>
  <c r="BE238" i="48"/>
  <c r="BB236" i="48"/>
  <c r="AY231" i="48"/>
  <c r="BK228" i="48"/>
  <c r="BH223" i="48"/>
  <c r="AY213" i="48"/>
  <c r="BK207" i="48"/>
  <c r="BH206" i="48"/>
  <c r="BK197" i="48"/>
  <c r="BK194" i="48"/>
  <c r="BK190" i="48"/>
  <c r="AY179" i="48"/>
  <c r="AY173" i="48"/>
  <c r="BE164" i="48"/>
  <c r="BK159" i="48"/>
  <c r="BB153" i="48"/>
  <c r="BH147" i="48"/>
  <c r="BB137" i="48"/>
  <c r="BK134" i="48"/>
  <c r="BH130" i="48"/>
  <c r="BE123" i="48"/>
  <c r="BH114" i="48"/>
  <c r="BB110" i="48"/>
  <c r="BK77" i="48"/>
  <c r="BH253" i="48"/>
  <c r="BH251" i="48"/>
  <c r="BH249" i="48"/>
  <c r="BH246" i="48"/>
  <c r="BE241" i="48"/>
  <c r="BE240" i="48"/>
  <c r="BK230" i="48"/>
  <c r="BH227" i="48"/>
  <c r="AY217" i="48"/>
  <c r="BK214" i="48"/>
  <c r="BK212" i="48"/>
  <c r="BH202" i="48"/>
  <c r="BH200" i="48"/>
  <c r="BH196" i="48"/>
  <c r="BH195" i="48"/>
  <c r="BH186" i="48"/>
  <c r="BK183" i="48"/>
  <c r="AY170" i="48"/>
  <c r="BE148" i="48"/>
  <c r="AY137" i="48"/>
  <c r="BH117" i="48"/>
  <c r="BB81" i="48"/>
  <c r="AY263" i="48"/>
  <c r="BB239" i="48"/>
  <c r="AY237" i="48"/>
  <c r="BK234" i="48"/>
  <c r="BE224" i="48"/>
  <c r="BB221" i="48"/>
  <c r="AY218" i="48"/>
  <c r="BK215" i="48"/>
  <c r="BH211" i="48"/>
  <c r="BH203" i="48"/>
  <c r="BH198" i="48"/>
  <c r="BH192" i="48"/>
  <c r="BH182" i="48"/>
  <c r="BK173" i="48"/>
  <c r="BK171" i="48"/>
  <c r="BB165" i="48"/>
  <c r="BH157" i="48"/>
  <c r="BK154" i="48"/>
  <c r="BB149" i="48"/>
  <c r="BH134" i="48"/>
  <c r="BH133" i="48"/>
  <c r="AY98" i="48"/>
  <c r="AY316" i="48"/>
  <c r="BH303" i="48"/>
  <c r="BE302" i="48"/>
  <c r="AY297" i="48"/>
  <c r="AY294" i="48"/>
  <c r="BK292" i="48"/>
  <c r="BE287" i="48"/>
  <c r="BE284" i="48"/>
  <c r="BB283" i="48"/>
  <c r="BB279" i="48"/>
  <c r="AY278" i="48"/>
  <c r="BK273" i="48"/>
  <c r="BE267" i="48"/>
  <c r="BK261" i="48"/>
  <c r="BE245" i="48"/>
  <c r="BE244" i="48"/>
  <c r="BB240" i="48"/>
  <c r="BH230" i="48"/>
  <c r="BH229" i="48"/>
  <c r="BE225" i="48"/>
  <c r="BH212" i="48"/>
  <c r="BE207" i="48"/>
  <c r="BE204" i="48"/>
  <c r="BE200" i="48"/>
  <c r="BH188" i="48"/>
  <c r="BE187" i="48"/>
  <c r="BH178" i="48"/>
  <c r="BK174" i="48"/>
  <c r="BK170" i="48"/>
  <c r="BE159" i="48"/>
  <c r="BE145" i="48"/>
  <c r="BH142" i="48"/>
  <c r="BK136" i="48"/>
  <c r="BH135" i="48"/>
  <c r="BK120" i="48"/>
  <c r="BE116" i="48"/>
  <c r="BE115" i="48"/>
  <c r="AY81" i="48"/>
  <c r="BE172" i="48"/>
  <c r="BK167" i="48"/>
  <c r="AY166" i="48"/>
  <c r="BH159" i="48"/>
  <c r="BK150" i="48"/>
  <c r="BB141" i="48"/>
  <c r="BB125" i="48"/>
  <c r="AY120" i="48"/>
  <c r="BB118" i="48"/>
  <c r="AY115" i="48"/>
  <c r="AY114" i="48"/>
  <c r="AY113" i="48"/>
  <c r="BK106" i="48"/>
  <c r="BK101" i="48"/>
  <c r="BH89" i="48"/>
  <c r="BE81" i="48"/>
  <c r="BE60" i="48"/>
  <c r="BB57" i="48"/>
  <c r="AY54" i="48"/>
  <c r="BK50" i="48"/>
  <c r="BH47" i="48"/>
  <c r="BE44" i="48"/>
  <c r="BB41" i="48"/>
  <c r="AY38" i="48"/>
  <c r="BK34" i="48"/>
  <c r="BH31" i="48"/>
  <c r="BE28" i="48"/>
  <c r="BB25" i="48"/>
  <c r="AY22" i="48"/>
  <c r="BK18" i="48"/>
  <c r="BH15" i="48"/>
  <c r="BE13" i="48"/>
  <c r="BE12" i="48"/>
  <c r="BK166" i="48"/>
  <c r="BH151" i="48"/>
  <c r="AY142" i="48"/>
  <c r="BE134" i="48"/>
  <c r="AY118" i="48"/>
  <c r="BK112" i="48"/>
  <c r="BK110" i="48"/>
  <c r="BE86" i="48"/>
  <c r="BE84" i="48"/>
  <c r="BE82" i="48"/>
  <c r="BE77" i="48"/>
  <c r="BE75" i="48"/>
  <c r="BE67" i="48"/>
  <c r="BE65" i="48"/>
  <c r="BE64" i="48"/>
  <c r="BE63" i="48"/>
  <c r="BH143" i="48"/>
  <c r="BE137" i="48"/>
  <c r="BB134" i="48"/>
  <c r="AY130" i="48"/>
  <c r="AY127" i="48"/>
  <c r="AY125" i="48"/>
  <c r="BK119" i="48"/>
  <c r="BK113" i="48"/>
  <c r="BE98" i="48"/>
  <c r="BE96" i="48"/>
  <c r="BB91" i="48"/>
  <c r="BE89" i="48"/>
  <c r="BB84" i="48"/>
  <c r="BB78" i="48"/>
  <c r="BB77" i="48"/>
  <c r="BB74" i="48"/>
  <c r="BE72" i="48"/>
  <c r="BB69" i="48"/>
  <c r="BB68" i="48"/>
  <c r="BB62" i="48"/>
  <c r="BB61" i="48"/>
  <c r="AY59" i="48"/>
  <c r="AY58" i="48"/>
  <c r="BK55" i="48"/>
  <c r="BK54" i="48"/>
  <c r="BH52" i="48"/>
  <c r="BH51" i="48"/>
  <c r="BE49" i="48"/>
  <c r="BE48" i="48"/>
  <c r="BB46" i="48"/>
  <c r="BB45" i="48"/>
  <c r="AY43" i="48"/>
  <c r="AY42" i="48"/>
  <c r="BK39" i="48"/>
  <c r="BK38" i="48"/>
  <c r="BH36" i="48"/>
  <c r="BH35" i="48"/>
  <c r="BE33" i="48"/>
  <c r="BE32" i="48"/>
  <c r="BB30" i="48"/>
  <c r="BB29" i="48"/>
  <c r="AY27" i="48"/>
  <c r="AY26" i="48"/>
  <c r="BK23" i="48"/>
  <c r="BK22" i="48"/>
  <c r="BH20" i="48"/>
  <c r="BH19" i="48"/>
  <c r="BE17" i="48"/>
  <c r="BE16" i="48"/>
  <c r="BB14" i="48"/>
  <c r="BB13" i="48"/>
  <c r="BB89" i="48"/>
  <c r="BB85" i="48"/>
  <c r="AY79" i="48"/>
  <c r="BB70" i="48"/>
  <c r="AY13" i="48"/>
  <c r="BH7" i="48"/>
  <c r="BE5" i="48"/>
  <c r="AY62" i="48"/>
  <c r="BK58" i="48"/>
  <c r="BH55" i="48"/>
  <c r="BE52" i="48"/>
  <c r="BB49" i="48"/>
  <c r="AY46" i="48"/>
  <c r="BK42" i="48"/>
  <c r="BH39" i="48"/>
  <c r="BE36" i="48"/>
  <c r="BB34" i="48"/>
  <c r="BB33" i="48"/>
  <c r="AY31" i="48"/>
  <c r="AY30" i="48"/>
  <c r="BK27" i="48"/>
  <c r="BK26" i="48"/>
  <c r="BH24" i="48"/>
  <c r="BH23" i="48"/>
  <c r="BE21" i="48"/>
  <c r="BE20" i="48"/>
  <c r="BB18" i="48"/>
  <c r="BB17" i="48"/>
  <c r="AY15" i="48"/>
  <c r="AY14" i="48"/>
  <c r="BK11" i="48"/>
  <c r="BB99" i="48"/>
  <c r="AY96" i="48"/>
  <c r="AY94" i="48"/>
  <c r="AY92" i="48"/>
  <c r="BK81" i="48"/>
  <c r="AY73" i="48"/>
  <c r="AY72" i="48"/>
  <c r="AY70" i="48"/>
  <c r="BE8" i="48"/>
  <c r="BK62" i="48"/>
  <c r="BE24" i="48"/>
  <c r="BB21" i="48"/>
  <c r="AY18" i="48"/>
  <c r="BK15" i="48"/>
  <c r="BK14" i="48"/>
  <c r="BH12" i="48"/>
  <c r="BH11" i="48"/>
  <c r="BE10" i="48"/>
  <c r="AY108" i="48"/>
  <c r="AY106" i="48"/>
  <c r="BK100" i="48"/>
  <c r="AY99" i="48"/>
  <c r="BK95" i="48"/>
  <c r="BK94" i="48"/>
  <c r="BK93" i="48"/>
  <c r="BH80" i="48"/>
  <c r="BH79" i="48"/>
  <c r="BH76" i="48"/>
  <c r="BH74" i="48"/>
  <c r="BH64" i="48"/>
  <c r="BK10" i="48"/>
  <c r="BH10" i="48"/>
  <c r="BE11" i="48"/>
  <c r="AY11" i="48"/>
  <c r="BK343" i="48"/>
  <c r="AY349" i="48"/>
  <c r="BE373" i="48"/>
  <c r="BB370" i="48"/>
  <c r="AY367" i="48"/>
  <c r="BK363" i="48"/>
  <c r="BH360" i="48"/>
  <c r="BE357" i="48"/>
  <c r="BB354" i="48"/>
  <c r="AY339" i="48"/>
  <c r="BB343" i="48"/>
  <c r="BB344" i="48"/>
  <c r="BK371" i="48"/>
  <c r="BH368" i="48"/>
  <c r="BE365" i="48"/>
  <c r="BB362" i="48"/>
  <c r="AY359" i="48"/>
  <c r="BK355" i="48"/>
  <c r="BH352" i="48"/>
  <c r="BE338" i="48"/>
  <c r="BK348" i="48"/>
  <c r="AY344" i="48"/>
  <c r="BB339" i="48"/>
  <c r="BE334" i="48"/>
  <c r="BH329" i="48"/>
  <c r="BK324" i="48"/>
  <c r="AY320" i="48"/>
  <c r="BB315" i="48"/>
  <c r="BE310" i="48"/>
  <c r="BH305" i="48"/>
  <c r="BK342" i="48"/>
  <c r="AY338" i="48"/>
  <c r="BB333" i="48"/>
  <c r="BE328" i="48"/>
  <c r="BH323" i="48"/>
  <c r="BK318" i="48"/>
  <c r="AY314" i="48"/>
  <c r="BB309" i="48"/>
  <c r="BE304" i="48"/>
  <c r="BH299" i="48"/>
  <c r="BK294" i="48"/>
  <c r="AY290" i="48"/>
  <c r="BB285" i="48"/>
  <c r="BE280" i="48"/>
  <c r="BH275" i="48"/>
  <c r="BK270" i="48"/>
  <c r="BE348" i="48"/>
  <c r="BH343" i="48"/>
  <c r="BK338" i="48"/>
  <c r="AY334" i="48"/>
  <c r="BB329" i="48"/>
  <c r="BE324" i="48"/>
  <c r="BH319" i="48"/>
  <c r="BK314" i="48"/>
  <c r="AY310" i="48"/>
  <c r="BB305" i="48"/>
  <c r="BE264" i="48"/>
  <c r="BB351" i="48"/>
  <c r="BE346" i="48"/>
  <c r="BH341" i="48"/>
  <c r="BK336" i="48"/>
  <c r="AY332" i="48"/>
  <c r="BB327" i="48"/>
  <c r="BE322" i="48"/>
  <c r="BH317" i="48"/>
  <c r="BK312" i="48"/>
  <c r="AY308" i="48"/>
  <c r="BB302" i="48"/>
  <c r="BE297" i="48"/>
  <c r="BH292" i="48"/>
  <c r="BK287" i="48"/>
  <c r="AY283" i="48"/>
  <c r="BB278" i="48"/>
  <c r="BE273" i="48"/>
  <c r="BH268" i="48"/>
  <c r="BB259" i="48"/>
  <c r="AY254" i="48"/>
  <c r="BB245" i="48"/>
  <c r="BK231" i="48"/>
  <c r="BB222" i="48"/>
  <c r="BB347" i="48"/>
  <c r="BE342" i="48"/>
  <c r="BH337" i="48"/>
  <c r="BK332" i="48"/>
  <c r="AY328" i="48"/>
  <c r="BB323" i="48"/>
  <c r="BE318" i="48"/>
  <c r="BH313" i="48"/>
  <c r="BK308" i="48"/>
  <c r="AY304" i="48"/>
  <c r="BB299" i="48"/>
  <c r="BE294" i="48"/>
  <c r="BH289" i="48"/>
  <c r="BK284" i="48"/>
  <c r="AY280" i="48"/>
  <c r="BB275" i="48"/>
  <c r="BE270" i="48"/>
  <c r="AY262" i="48"/>
  <c r="BK350" i="48"/>
  <c r="AY346" i="48"/>
  <c r="BB341" i="48"/>
  <c r="BE336" i="48"/>
  <c r="BH331" i="48"/>
  <c r="BK326" i="48"/>
  <c r="AY322" i="48"/>
  <c r="BB317" i="48"/>
  <c r="BE312" i="48"/>
  <c r="BH307" i="48"/>
  <c r="AY299" i="48"/>
  <c r="BE289" i="48"/>
  <c r="BK279" i="48"/>
  <c r="BB270" i="48"/>
  <c r="BB256" i="48"/>
  <c r="AY244" i="48"/>
  <c r="BH222" i="48"/>
  <c r="BE217" i="48"/>
  <c r="BH300" i="48"/>
  <c r="AY291" i="48"/>
  <c r="BE281" i="48"/>
  <c r="BK271" i="48"/>
  <c r="BK258" i="48"/>
  <c r="BB254" i="48"/>
  <c r="BB253" i="48"/>
  <c r="AY241" i="48"/>
  <c r="BE231" i="48"/>
  <c r="BE227" i="48"/>
  <c r="BB266" i="48"/>
  <c r="BH259" i="48"/>
  <c r="BK256" i="48"/>
  <c r="BB249" i="48"/>
  <c r="BH244" i="48"/>
  <c r="BH243" i="48"/>
  <c r="AY234" i="48"/>
  <c r="BK303" i="48"/>
  <c r="BB294" i="48"/>
  <c r="BH284" i="48"/>
  <c r="AY275" i="48"/>
  <c r="BB263" i="48"/>
  <c r="BK295" i="48"/>
  <c r="BB286" i="48"/>
  <c r="BH276" i="48"/>
  <c r="AY250" i="48"/>
  <c r="BB247" i="48"/>
  <c r="BK235" i="48"/>
  <c r="BK263" i="48"/>
  <c r="BK262" i="48"/>
  <c r="BB257" i="48"/>
  <c r="BH247" i="48"/>
  <c r="AY238" i="48"/>
  <c r="BE228" i="48"/>
  <c r="BK218" i="48"/>
  <c r="BB209" i="48"/>
  <c r="BH199" i="48"/>
  <c r="AY190" i="48"/>
  <c r="BE180" i="48"/>
  <c r="AY230" i="48"/>
  <c r="BE220" i="48"/>
  <c r="BK210" i="48"/>
  <c r="BB201" i="48"/>
  <c r="BH191" i="48"/>
  <c r="AY182" i="48"/>
  <c r="BE260" i="48"/>
  <c r="BK250" i="48"/>
  <c r="BB241" i="48"/>
  <c r="BH231" i="48"/>
  <c r="AY222" i="48"/>
  <c r="BE212" i="48"/>
  <c r="BK202" i="48"/>
  <c r="BB193" i="48"/>
  <c r="BH183" i="48"/>
  <c r="BH215" i="48"/>
  <c r="AY206" i="48"/>
  <c r="BE196" i="48"/>
  <c r="BK186" i="48"/>
  <c r="AY226" i="48"/>
  <c r="BE216" i="48"/>
  <c r="BK206" i="48"/>
  <c r="BB197" i="48"/>
  <c r="BH187" i="48"/>
  <c r="AY178" i="48"/>
  <c r="BH255" i="48"/>
  <c r="AY246" i="48"/>
  <c r="BE236" i="48"/>
  <c r="BK226" i="48"/>
  <c r="BB217" i="48"/>
  <c r="BH207" i="48"/>
  <c r="AY198" i="48"/>
  <c r="BE188" i="48"/>
  <c r="BK178" i="48"/>
  <c r="BK135" i="48"/>
  <c r="BB126" i="48"/>
  <c r="BH116" i="48"/>
  <c r="AY107" i="48"/>
  <c r="BE97" i="48"/>
  <c r="BK87" i="48"/>
  <c r="BB138" i="48"/>
  <c r="BH128" i="48"/>
  <c r="AY119" i="48"/>
  <c r="BE109" i="48"/>
  <c r="BK99" i="48"/>
  <c r="BB90" i="48"/>
  <c r="BK69" i="48"/>
  <c r="AY65" i="48"/>
  <c r="BB130" i="48"/>
  <c r="BH120" i="48"/>
  <c r="AY111" i="48"/>
  <c r="BE101" i="48"/>
  <c r="BK91" i="48"/>
  <c r="BB82" i="48"/>
  <c r="AY131" i="48"/>
  <c r="BE121" i="48"/>
  <c r="BK111" i="48"/>
  <c r="BB102" i="48"/>
  <c r="BH92" i="48"/>
  <c r="AY83" i="48"/>
  <c r="BH67" i="48"/>
  <c r="BH132" i="48"/>
  <c r="AY123" i="48"/>
  <c r="BE113" i="48"/>
  <c r="BK103" i="48"/>
  <c r="BB94" i="48"/>
  <c r="BH84" i="48"/>
  <c r="BH59" i="48"/>
  <c r="BE56" i="48"/>
  <c r="BB53" i="48"/>
  <c r="AY50" i="48"/>
  <c r="BK46" i="48"/>
  <c r="BH43" i="48"/>
  <c r="BE40" i="48"/>
  <c r="BB37" i="48"/>
  <c r="AY34" i="48"/>
  <c r="BK30" i="48"/>
  <c r="BH27" i="48"/>
  <c r="BE133" i="48"/>
  <c r="BK123" i="48"/>
  <c r="BB114" i="48"/>
  <c r="BH104" i="48"/>
  <c r="AY95" i="48"/>
  <c r="BE85" i="48"/>
  <c r="BB72" i="48"/>
  <c r="BH62" i="48"/>
  <c r="BE68" i="48"/>
  <c r="BK70" i="48"/>
  <c r="BH63" i="48"/>
  <c r="AY66" i="48"/>
  <c r="BA4" i="48"/>
  <c r="AZ4" i="48"/>
  <c r="BG4" i="48"/>
  <c r="BF4" i="48"/>
  <c r="BD4" i="48"/>
  <c r="BC4" i="48"/>
  <c r="AX4" i="48"/>
  <c r="AW4" i="48"/>
  <c r="BH4" i="48"/>
  <c r="AY4" i="48"/>
  <c r="BE4" i="48"/>
  <c r="BB4" i="48"/>
  <c r="AZ7" i="53"/>
  <c r="AA7" i="53"/>
  <c r="AB7" i="53"/>
  <c r="AC7" i="53"/>
  <c r="AD7" i="53"/>
  <c r="AE7" i="53"/>
  <c r="AF7" i="53"/>
  <c r="AG7" i="53"/>
  <c r="AH7" i="53"/>
  <c r="AI7" i="53"/>
  <c r="AJ7" i="53"/>
  <c r="AK7" i="53"/>
  <c r="AL7" i="53"/>
  <c r="AM7" i="53"/>
  <c r="AN7" i="53"/>
  <c r="AO7" i="53"/>
  <c r="AP7" i="53"/>
  <c r="AQ7" i="53"/>
  <c r="AR7" i="53"/>
  <c r="AS7" i="53"/>
  <c r="AT7" i="53"/>
  <c r="AU7" i="53"/>
  <c r="AV7" i="53"/>
  <c r="AW7" i="53"/>
  <c r="AX7" i="53"/>
  <c r="BZ2" i="48"/>
  <c r="J10" i="13"/>
  <c r="I16" i="7"/>
  <c r="Z7" i="53"/>
  <c r="Y7" i="53"/>
  <c r="X7" i="53"/>
  <c r="W7" i="53"/>
  <c r="V7" i="53"/>
  <c r="U7" i="53"/>
  <c r="T7" i="53"/>
  <c r="S7" i="53"/>
  <c r="R7" i="53"/>
  <c r="Q7" i="53"/>
  <c r="P7" i="53"/>
  <c r="O7" i="53"/>
  <c r="N7" i="53"/>
  <c r="M7" i="53"/>
  <c r="L7" i="53"/>
  <c r="K7" i="53"/>
  <c r="J7" i="53"/>
  <c r="I7" i="53"/>
  <c r="H7" i="53"/>
  <c r="G7" i="53"/>
  <c r="E7" i="53"/>
  <c r="A50" i="53"/>
  <c r="A7" i="53"/>
  <c r="I56" i="53"/>
  <c r="N56" i="53"/>
  <c r="J56" i="53"/>
  <c r="K56" i="53"/>
  <c r="A51" i="53"/>
  <c r="L56" i="53"/>
  <c r="M56" i="53"/>
  <c r="O56" i="53"/>
  <c r="BJ4" i="48"/>
  <c r="AC3" i="45"/>
  <c r="BI4" i="48"/>
  <c r="I17" i="7"/>
  <c r="I10" i="7"/>
  <c r="I11" i="7"/>
  <c r="I12" i="7"/>
  <c r="I13" i="7"/>
  <c r="AB3" i="45"/>
  <c r="BK4" i="48"/>
  <c r="CD2" i="48"/>
  <c r="J9" i="13"/>
  <c r="D13" i="48"/>
  <c r="AA502" i="45"/>
  <c r="Z502" i="45"/>
  <c r="AA501" i="45"/>
  <c r="Z501" i="45"/>
  <c r="AA500" i="45"/>
  <c r="Z500" i="45"/>
  <c r="AA499" i="45"/>
  <c r="Z499" i="45"/>
  <c r="AA498" i="45"/>
  <c r="Z498" i="45"/>
  <c r="AA497" i="45"/>
  <c r="Z497" i="45"/>
  <c r="AA496" i="45"/>
  <c r="Z496" i="45"/>
  <c r="AA495" i="45"/>
  <c r="Z495" i="45"/>
  <c r="AA494" i="45"/>
  <c r="Z494" i="45"/>
  <c r="AA493" i="45"/>
  <c r="Z493" i="45"/>
  <c r="AA492" i="45"/>
  <c r="Z492" i="45"/>
  <c r="AA491" i="45"/>
  <c r="Z491" i="45"/>
  <c r="AA490" i="45"/>
  <c r="Z490" i="45"/>
  <c r="AA489" i="45"/>
  <c r="Z489" i="45"/>
  <c r="AA488" i="45"/>
  <c r="Z488" i="45"/>
  <c r="AA487" i="45"/>
  <c r="Z487" i="45"/>
  <c r="AA486" i="45"/>
  <c r="Z486" i="45"/>
  <c r="AA485" i="45"/>
  <c r="Z485" i="45"/>
  <c r="AA484" i="45"/>
  <c r="Z484" i="45"/>
  <c r="AA483" i="45"/>
  <c r="Z483" i="45"/>
  <c r="AA482" i="45"/>
  <c r="Z482" i="45"/>
  <c r="AA481" i="45"/>
  <c r="Z481" i="45"/>
  <c r="AA480" i="45"/>
  <c r="Z480" i="45"/>
  <c r="AA479" i="45"/>
  <c r="Z479" i="45"/>
  <c r="AA478" i="45"/>
  <c r="Z478" i="45"/>
  <c r="AA477" i="45"/>
  <c r="Z477" i="45"/>
  <c r="AA476" i="45"/>
  <c r="Z476" i="45"/>
  <c r="AA475" i="45"/>
  <c r="Z475" i="45"/>
  <c r="AA474" i="45"/>
  <c r="Z474" i="45"/>
  <c r="AA473" i="45"/>
  <c r="Z473" i="45"/>
  <c r="AA472" i="45"/>
  <c r="Z472" i="45"/>
  <c r="AA471" i="45"/>
  <c r="Z471" i="45"/>
  <c r="AA470" i="45"/>
  <c r="Z470" i="45"/>
  <c r="AA469" i="45"/>
  <c r="Z469" i="45"/>
  <c r="AA468" i="45"/>
  <c r="Z468" i="45"/>
  <c r="AA467" i="45"/>
  <c r="Z467" i="45"/>
  <c r="AA466" i="45"/>
  <c r="Z466" i="45"/>
  <c r="AA465" i="45"/>
  <c r="Z465" i="45"/>
  <c r="AA464" i="45"/>
  <c r="Z464" i="45"/>
  <c r="AA463" i="45"/>
  <c r="Z463" i="45"/>
  <c r="AA462" i="45"/>
  <c r="Z462" i="45"/>
  <c r="AA461" i="45"/>
  <c r="Z461" i="45"/>
  <c r="AA460" i="45"/>
  <c r="Z460" i="45"/>
  <c r="AA459" i="45"/>
  <c r="Z459" i="45"/>
  <c r="AA458" i="45"/>
  <c r="Z458" i="45"/>
  <c r="AA457" i="45"/>
  <c r="Z457" i="45"/>
  <c r="AA456" i="45"/>
  <c r="Z456" i="45"/>
  <c r="AA455" i="45"/>
  <c r="Z455" i="45"/>
  <c r="AA454" i="45"/>
  <c r="Z454" i="45"/>
  <c r="AA453" i="45"/>
  <c r="Z453" i="45"/>
  <c r="AA452" i="45"/>
  <c r="Z452" i="45"/>
  <c r="AA451" i="45"/>
  <c r="Z451" i="45"/>
  <c r="AA450" i="45"/>
  <c r="Z450" i="45"/>
  <c r="AA449" i="45"/>
  <c r="Z449" i="45"/>
  <c r="AA448" i="45"/>
  <c r="Z448" i="45"/>
  <c r="AA447" i="45"/>
  <c r="Z447" i="45"/>
  <c r="AA446" i="45"/>
  <c r="Z446" i="45"/>
  <c r="AA445" i="45"/>
  <c r="Z445" i="45"/>
  <c r="AA444" i="45"/>
  <c r="Z444" i="45"/>
  <c r="AA443" i="45"/>
  <c r="Z443" i="45"/>
  <c r="AA442" i="45"/>
  <c r="Z442" i="45"/>
  <c r="AA441" i="45"/>
  <c r="Z441" i="45"/>
  <c r="AA440" i="45"/>
  <c r="Z440" i="45"/>
  <c r="AA439" i="45"/>
  <c r="Z439" i="45"/>
  <c r="AA438" i="45"/>
  <c r="Z438" i="45"/>
  <c r="AA437" i="45"/>
  <c r="Z437" i="45"/>
  <c r="AA436" i="45"/>
  <c r="Z436" i="45"/>
  <c r="AA435" i="45"/>
  <c r="Z435" i="45"/>
  <c r="AA434" i="45"/>
  <c r="Z434" i="45"/>
  <c r="AA433" i="45"/>
  <c r="Z433" i="45"/>
  <c r="AA432" i="45"/>
  <c r="Z432" i="45"/>
  <c r="AA431" i="45"/>
  <c r="Z431" i="45"/>
  <c r="AA430" i="45"/>
  <c r="Z430" i="45"/>
  <c r="AA429" i="45"/>
  <c r="Z429" i="45"/>
  <c r="AA428" i="45"/>
  <c r="Z428" i="45"/>
  <c r="AA427" i="45"/>
  <c r="Z427" i="45"/>
  <c r="AA426" i="45"/>
  <c r="Z426" i="45"/>
  <c r="AA425" i="45"/>
  <c r="Z425" i="45"/>
  <c r="AA424" i="45"/>
  <c r="Z424" i="45"/>
  <c r="AA423" i="45"/>
  <c r="Z423" i="45"/>
  <c r="AA422" i="45"/>
  <c r="Z422" i="45"/>
  <c r="AA421" i="45"/>
  <c r="Z421" i="45"/>
  <c r="AA420" i="45"/>
  <c r="Z420" i="45"/>
  <c r="AA419" i="45"/>
  <c r="Z419" i="45"/>
  <c r="AA418" i="45"/>
  <c r="Z418" i="45"/>
  <c r="AA417" i="45"/>
  <c r="Z417" i="45"/>
  <c r="AA416" i="45"/>
  <c r="Z416" i="45"/>
  <c r="AA415" i="45"/>
  <c r="Z415" i="45"/>
  <c r="AA414" i="45"/>
  <c r="Z414" i="45"/>
  <c r="AA413" i="45"/>
  <c r="Z413" i="45"/>
  <c r="AA412" i="45"/>
  <c r="Z412" i="45"/>
  <c r="AA411" i="45"/>
  <c r="Z411" i="45"/>
  <c r="AA410" i="45"/>
  <c r="Z410" i="45"/>
  <c r="AA409" i="45"/>
  <c r="Z409" i="45"/>
  <c r="AA408" i="45"/>
  <c r="Z408" i="45"/>
  <c r="AA407" i="45"/>
  <c r="Z407" i="45"/>
  <c r="AA406" i="45"/>
  <c r="Z406" i="45"/>
  <c r="AA405" i="45"/>
  <c r="Z405" i="45"/>
  <c r="AA404" i="45"/>
  <c r="Z404" i="45"/>
  <c r="AA403" i="45"/>
  <c r="Z403" i="45"/>
  <c r="AA402" i="45"/>
  <c r="Z402" i="45"/>
  <c r="AA401" i="45"/>
  <c r="Z401" i="45"/>
  <c r="AA400" i="45"/>
  <c r="Z400" i="45"/>
  <c r="AA399" i="45"/>
  <c r="Z399" i="45"/>
  <c r="AA398" i="45"/>
  <c r="Z398" i="45"/>
  <c r="AA397" i="45"/>
  <c r="Z397" i="45"/>
  <c r="AA396" i="45"/>
  <c r="Z396" i="45"/>
  <c r="AA395" i="45"/>
  <c r="Z395" i="45"/>
  <c r="AA394" i="45"/>
  <c r="Z394" i="45"/>
  <c r="AA393" i="45"/>
  <c r="Z393" i="45"/>
  <c r="AA392" i="45"/>
  <c r="Z392" i="45"/>
  <c r="AA391" i="45"/>
  <c r="Z391" i="45"/>
  <c r="AA390" i="45"/>
  <c r="Z390" i="45"/>
  <c r="AA389" i="45"/>
  <c r="Z389" i="45"/>
  <c r="AA388" i="45"/>
  <c r="Z388" i="45"/>
  <c r="AA387" i="45"/>
  <c r="Z387" i="45"/>
  <c r="AA386" i="45"/>
  <c r="Z386" i="45"/>
  <c r="AA385" i="45"/>
  <c r="Z385" i="45"/>
  <c r="AA384" i="45"/>
  <c r="Z384" i="45"/>
  <c r="AA383" i="45"/>
  <c r="Z383" i="45"/>
  <c r="AA382" i="45"/>
  <c r="Z382" i="45"/>
  <c r="AA381" i="45"/>
  <c r="Z381" i="45"/>
  <c r="AA380" i="45"/>
  <c r="Z380" i="45"/>
  <c r="AA379" i="45"/>
  <c r="Z379" i="45"/>
  <c r="AA378" i="45"/>
  <c r="Z378" i="45"/>
  <c r="AA377" i="45"/>
  <c r="Z377" i="45"/>
  <c r="AA376" i="45"/>
  <c r="Z376" i="45"/>
  <c r="AA375" i="45"/>
  <c r="Z375" i="45"/>
  <c r="AA374" i="45"/>
  <c r="Z374" i="45"/>
  <c r="AA373" i="45"/>
  <c r="Z373" i="45"/>
  <c r="AA372" i="45"/>
  <c r="Z372" i="45"/>
  <c r="AA371" i="45"/>
  <c r="Z371" i="45"/>
  <c r="AA370" i="45"/>
  <c r="Z370" i="45"/>
  <c r="AA369" i="45"/>
  <c r="Z369" i="45"/>
  <c r="AA368" i="45"/>
  <c r="Z368" i="45"/>
  <c r="AA367" i="45"/>
  <c r="Z367" i="45"/>
  <c r="AA366" i="45"/>
  <c r="Z366" i="45"/>
  <c r="AA365" i="45"/>
  <c r="Z365" i="45"/>
  <c r="AA364" i="45"/>
  <c r="Z364" i="45"/>
  <c r="AA363" i="45"/>
  <c r="Z363" i="45"/>
  <c r="AA362" i="45"/>
  <c r="Z362" i="45"/>
  <c r="AA361" i="45"/>
  <c r="Z361" i="45"/>
  <c r="AA360" i="45"/>
  <c r="Z360" i="45"/>
  <c r="AA359" i="45"/>
  <c r="Z359" i="45"/>
  <c r="AA358" i="45"/>
  <c r="Z358" i="45"/>
  <c r="AA357" i="45"/>
  <c r="Z357" i="45"/>
  <c r="AA356" i="45"/>
  <c r="Z356" i="45"/>
  <c r="AA355" i="45"/>
  <c r="Z355" i="45"/>
  <c r="AA354" i="45"/>
  <c r="Z354" i="45"/>
  <c r="AA353" i="45"/>
  <c r="Z353" i="45"/>
  <c r="AA352" i="45"/>
  <c r="Z352" i="45"/>
  <c r="AA351" i="45"/>
  <c r="Z351" i="45"/>
  <c r="AA350" i="45"/>
  <c r="Z350" i="45"/>
  <c r="AA349" i="45"/>
  <c r="Z349" i="45"/>
  <c r="AA348" i="45"/>
  <c r="Z348" i="45"/>
  <c r="AA347" i="45"/>
  <c r="Z347" i="45"/>
  <c r="AA346" i="45"/>
  <c r="Z346" i="45"/>
  <c r="AA345" i="45"/>
  <c r="Z345" i="45"/>
  <c r="AA344" i="45"/>
  <c r="Z344" i="45"/>
  <c r="AA343" i="45"/>
  <c r="Z343" i="45"/>
  <c r="AA342" i="45"/>
  <c r="Z342" i="45"/>
  <c r="AA341" i="45"/>
  <c r="Z341" i="45"/>
  <c r="AA340" i="45"/>
  <c r="Z340" i="45"/>
  <c r="AA339" i="45"/>
  <c r="Z339" i="45"/>
  <c r="AA338" i="45"/>
  <c r="Z338" i="45"/>
  <c r="AA337" i="45"/>
  <c r="Z337" i="45"/>
  <c r="AA336" i="45"/>
  <c r="Z336" i="45"/>
  <c r="AA335" i="45"/>
  <c r="Z335" i="45"/>
  <c r="AA334" i="45"/>
  <c r="Z334" i="45"/>
  <c r="AA333" i="45"/>
  <c r="Z333" i="45"/>
  <c r="AA332" i="45"/>
  <c r="Z332" i="45"/>
  <c r="AA331" i="45"/>
  <c r="Z331" i="45"/>
  <c r="AA330" i="45"/>
  <c r="Z330" i="45"/>
  <c r="AA329" i="45"/>
  <c r="Z329" i="45"/>
  <c r="AA328" i="45"/>
  <c r="Z328" i="45"/>
  <c r="AA327" i="45"/>
  <c r="Z327" i="45"/>
  <c r="AA326" i="45"/>
  <c r="Z326" i="45"/>
  <c r="AA325" i="45"/>
  <c r="Z325" i="45"/>
  <c r="AA324" i="45"/>
  <c r="Z324" i="45"/>
  <c r="AA323" i="45"/>
  <c r="Z323" i="45"/>
  <c r="AA322" i="45"/>
  <c r="Z322" i="45"/>
  <c r="AA321" i="45"/>
  <c r="Z321" i="45"/>
  <c r="AA320" i="45"/>
  <c r="Z320" i="45"/>
  <c r="AA319" i="45"/>
  <c r="Z319" i="45"/>
  <c r="AA318" i="45"/>
  <c r="Z318" i="45"/>
  <c r="AA317" i="45"/>
  <c r="Z317" i="45"/>
  <c r="AA316" i="45"/>
  <c r="Z316" i="45"/>
  <c r="AA315" i="45"/>
  <c r="Z315" i="45"/>
  <c r="AA314" i="45"/>
  <c r="Z314" i="45"/>
  <c r="AA313" i="45"/>
  <c r="Z313" i="45"/>
  <c r="AA312" i="45"/>
  <c r="Z312" i="45"/>
  <c r="AA311" i="45"/>
  <c r="Z311" i="45"/>
  <c r="AA310" i="45"/>
  <c r="Z310" i="45"/>
  <c r="AA309" i="45"/>
  <c r="Z309" i="45"/>
  <c r="AA308" i="45"/>
  <c r="Z308" i="45"/>
  <c r="AA307" i="45"/>
  <c r="Z307" i="45"/>
  <c r="AA306" i="45"/>
  <c r="Z306" i="45"/>
  <c r="AA305" i="45"/>
  <c r="Z305" i="45"/>
  <c r="AA304" i="45"/>
  <c r="Z304" i="45"/>
  <c r="AA303" i="45"/>
  <c r="Z303" i="45"/>
  <c r="AA302" i="45"/>
  <c r="Z302" i="45"/>
  <c r="AA301" i="45"/>
  <c r="Z301" i="45"/>
  <c r="AA300" i="45"/>
  <c r="Z300" i="45"/>
  <c r="AA299" i="45"/>
  <c r="Z299" i="45"/>
  <c r="AA298" i="45"/>
  <c r="Z298" i="45"/>
  <c r="AA297" i="45"/>
  <c r="Z297" i="45"/>
  <c r="AA296" i="45"/>
  <c r="Z296" i="45"/>
  <c r="AA295" i="45"/>
  <c r="Z295" i="45"/>
  <c r="AA294" i="45"/>
  <c r="Z294" i="45"/>
  <c r="AA293" i="45"/>
  <c r="Z293" i="45"/>
  <c r="AA292" i="45"/>
  <c r="Z292" i="45"/>
  <c r="AA291" i="45"/>
  <c r="Z291" i="45"/>
  <c r="AA290" i="45"/>
  <c r="Z290" i="45"/>
  <c r="AA289" i="45"/>
  <c r="Z289" i="45"/>
  <c r="AA288" i="45"/>
  <c r="Z288" i="45"/>
  <c r="AA287" i="45"/>
  <c r="Z287" i="45"/>
  <c r="AA286" i="45"/>
  <c r="Z286" i="45"/>
  <c r="AA285" i="45"/>
  <c r="Z285" i="45"/>
  <c r="AA284" i="45"/>
  <c r="Z284" i="45"/>
  <c r="AA283" i="45"/>
  <c r="Z283" i="45"/>
  <c r="AA282" i="45"/>
  <c r="Z282" i="45"/>
  <c r="AA281" i="45"/>
  <c r="Z281" i="45"/>
  <c r="AA280" i="45"/>
  <c r="Z280" i="45"/>
  <c r="AA279" i="45"/>
  <c r="Z279" i="45"/>
  <c r="AA278" i="45"/>
  <c r="Z278" i="45"/>
  <c r="AA277" i="45"/>
  <c r="Z277" i="45"/>
  <c r="AA276" i="45"/>
  <c r="Z276" i="45"/>
  <c r="AA275" i="45"/>
  <c r="Z275" i="45"/>
  <c r="AA274" i="45"/>
  <c r="Z274" i="45"/>
  <c r="AA273" i="45"/>
  <c r="Z273" i="45"/>
  <c r="AA272" i="45"/>
  <c r="Z272" i="45"/>
  <c r="AA271" i="45"/>
  <c r="Z271" i="45"/>
  <c r="AA270" i="45"/>
  <c r="Z270" i="45"/>
  <c r="AA269" i="45"/>
  <c r="Z269" i="45"/>
  <c r="AA268" i="45"/>
  <c r="Z268" i="45"/>
  <c r="AA267" i="45"/>
  <c r="Z267" i="45"/>
  <c r="AA266" i="45"/>
  <c r="Z266" i="45"/>
  <c r="AA265" i="45"/>
  <c r="Z265" i="45"/>
  <c r="AA264" i="45"/>
  <c r="Z264" i="45"/>
  <c r="AA263" i="45"/>
  <c r="Z263" i="45"/>
  <c r="AA262" i="45"/>
  <c r="Z262" i="45"/>
  <c r="AA261" i="45"/>
  <c r="Z261" i="45"/>
  <c r="AA260" i="45"/>
  <c r="Z260" i="45"/>
  <c r="AA259" i="45"/>
  <c r="Z259" i="45"/>
  <c r="AA258" i="45"/>
  <c r="Z258" i="45"/>
  <c r="AA257" i="45"/>
  <c r="Z257" i="45"/>
  <c r="AA256" i="45"/>
  <c r="Z256" i="45"/>
  <c r="AA255" i="45"/>
  <c r="Z255" i="45"/>
  <c r="AA254" i="45"/>
  <c r="Z254" i="45"/>
  <c r="AA253" i="45"/>
  <c r="Z253" i="45"/>
  <c r="AA252" i="45"/>
  <c r="Z252" i="45"/>
  <c r="AA251" i="45"/>
  <c r="Z251" i="45"/>
  <c r="AA250" i="45"/>
  <c r="Z250" i="45"/>
  <c r="AA249" i="45"/>
  <c r="Z249" i="45"/>
  <c r="AA248" i="45"/>
  <c r="Z248" i="45"/>
  <c r="AA247" i="45"/>
  <c r="Z247" i="45"/>
  <c r="AA246" i="45"/>
  <c r="Z246" i="45"/>
  <c r="AA245" i="45"/>
  <c r="Z245" i="45"/>
  <c r="AA244" i="45"/>
  <c r="Z244" i="45"/>
  <c r="AA243" i="45"/>
  <c r="Z243" i="45"/>
  <c r="AA242" i="45"/>
  <c r="Z242" i="45"/>
  <c r="AA241" i="45"/>
  <c r="Z241" i="45"/>
  <c r="AA240" i="45"/>
  <c r="Z240" i="45"/>
  <c r="AA239" i="45"/>
  <c r="Z239" i="45"/>
  <c r="AA238" i="45"/>
  <c r="Z238" i="45"/>
  <c r="AA237" i="45"/>
  <c r="Z237" i="45"/>
  <c r="AA236" i="45"/>
  <c r="Z236" i="45"/>
  <c r="AA235" i="45"/>
  <c r="Z235" i="45"/>
  <c r="AA234" i="45"/>
  <c r="Z234" i="45"/>
  <c r="AA233" i="45"/>
  <c r="Z233" i="45"/>
  <c r="AA232" i="45"/>
  <c r="Z232" i="45"/>
  <c r="AA231" i="45"/>
  <c r="Z231" i="45"/>
  <c r="AA230" i="45"/>
  <c r="Z230" i="45"/>
  <c r="AA229" i="45"/>
  <c r="Z229" i="45"/>
  <c r="AA228" i="45"/>
  <c r="Z228" i="45"/>
  <c r="AA227" i="45"/>
  <c r="Z227" i="45"/>
  <c r="AA226" i="45"/>
  <c r="Z226" i="45"/>
  <c r="AA225" i="45"/>
  <c r="Z225" i="45"/>
  <c r="AA224" i="45"/>
  <c r="Z224" i="45"/>
  <c r="AA223" i="45"/>
  <c r="Z223" i="45"/>
  <c r="AA222" i="45"/>
  <c r="Z222" i="45"/>
  <c r="AA221" i="45"/>
  <c r="Z221" i="45"/>
  <c r="AA220" i="45"/>
  <c r="Z220" i="45"/>
  <c r="AA219" i="45"/>
  <c r="Z219" i="45"/>
  <c r="AA218" i="45"/>
  <c r="Z218" i="45"/>
  <c r="AA217" i="45"/>
  <c r="Z217" i="45"/>
  <c r="AA216" i="45"/>
  <c r="Z216" i="45"/>
  <c r="AA215" i="45"/>
  <c r="Z215" i="45"/>
  <c r="AA214" i="45"/>
  <c r="Z214" i="45"/>
  <c r="AA213" i="45"/>
  <c r="Z213" i="45"/>
  <c r="AA212" i="45"/>
  <c r="Z212" i="45"/>
  <c r="AA211" i="45"/>
  <c r="Z211" i="45"/>
  <c r="AA210" i="45"/>
  <c r="Z210" i="45"/>
  <c r="AA209" i="45"/>
  <c r="Z209" i="45"/>
  <c r="AA208" i="45"/>
  <c r="Z208" i="45"/>
  <c r="AA207" i="45"/>
  <c r="Z207" i="45"/>
  <c r="AA206" i="45"/>
  <c r="Z206" i="45"/>
  <c r="AA205" i="45"/>
  <c r="Z205" i="45"/>
  <c r="AA204" i="45"/>
  <c r="Z204" i="45"/>
  <c r="AA203" i="45"/>
  <c r="Z203" i="45"/>
  <c r="AA202" i="45"/>
  <c r="Z202" i="45"/>
  <c r="AA201" i="45"/>
  <c r="Z201" i="45"/>
  <c r="AA200" i="45"/>
  <c r="Z200" i="45"/>
  <c r="AA199" i="45"/>
  <c r="Z199" i="45"/>
  <c r="AA198" i="45"/>
  <c r="Z198" i="45"/>
  <c r="AA197" i="45"/>
  <c r="Z197" i="45"/>
  <c r="AA196" i="45"/>
  <c r="Z196" i="45"/>
  <c r="AA195" i="45"/>
  <c r="Z195" i="45"/>
  <c r="AA194" i="45"/>
  <c r="Z194" i="45"/>
  <c r="AA193" i="45"/>
  <c r="Z193" i="45"/>
  <c r="AA192" i="45"/>
  <c r="Z192" i="45"/>
  <c r="AA191" i="45"/>
  <c r="Z191" i="45"/>
  <c r="AA190" i="45"/>
  <c r="Z190" i="45"/>
  <c r="AA189" i="45"/>
  <c r="Z189" i="45"/>
  <c r="AA188" i="45"/>
  <c r="Z188" i="45"/>
  <c r="AA187" i="45"/>
  <c r="Z187" i="45"/>
  <c r="AA186" i="45"/>
  <c r="Z186" i="45"/>
  <c r="AA185" i="45"/>
  <c r="Z185" i="45"/>
  <c r="AA184" i="45"/>
  <c r="Z184" i="45"/>
  <c r="AA183" i="45"/>
  <c r="Z183" i="45"/>
  <c r="AA182" i="45"/>
  <c r="Z182" i="45"/>
  <c r="AA181" i="45"/>
  <c r="Z181" i="45"/>
  <c r="AA180" i="45"/>
  <c r="Z180" i="45"/>
  <c r="AA179" i="45"/>
  <c r="Z179" i="45"/>
  <c r="AA178" i="45"/>
  <c r="Z178" i="45"/>
  <c r="AA177" i="45"/>
  <c r="Z177" i="45"/>
  <c r="AA176" i="45"/>
  <c r="Z176" i="45"/>
  <c r="AA175" i="45"/>
  <c r="Z175" i="45"/>
  <c r="AA174" i="45"/>
  <c r="Z174" i="45"/>
  <c r="AA173" i="45"/>
  <c r="Z173" i="45"/>
  <c r="AA172" i="45"/>
  <c r="Z172" i="45"/>
  <c r="AA171" i="45"/>
  <c r="Z171" i="45"/>
  <c r="AA170" i="45"/>
  <c r="Z170" i="45"/>
  <c r="AA169" i="45"/>
  <c r="Z169" i="45"/>
  <c r="AA168" i="45"/>
  <c r="Z168" i="45"/>
  <c r="AA167" i="45"/>
  <c r="Z167" i="45"/>
  <c r="AA166" i="45"/>
  <c r="Z166" i="45"/>
  <c r="AA165" i="45"/>
  <c r="Z165" i="45"/>
  <c r="AA164" i="45"/>
  <c r="Z164" i="45"/>
  <c r="AA163" i="45"/>
  <c r="Z163" i="45"/>
  <c r="AA162" i="45"/>
  <c r="Z162" i="45"/>
  <c r="AA161" i="45"/>
  <c r="Z161" i="45"/>
  <c r="AA160" i="45"/>
  <c r="Z160" i="45"/>
  <c r="AA159" i="45"/>
  <c r="Z159" i="45"/>
  <c r="AA158" i="45"/>
  <c r="Z158" i="45"/>
  <c r="AA157" i="45"/>
  <c r="Z157" i="45"/>
  <c r="AA156" i="45"/>
  <c r="Z156" i="45"/>
  <c r="AA155" i="45"/>
  <c r="Z155" i="45"/>
  <c r="AA154" i="45"/>
  <c r="Z154" i="45"/>
  <c r="AA153" i="45"/>
  <c r="Z153" i="45"/>
  <c r="AA152" i="45"/>
  <c r="Z152" i="45"/>
  <c r="AA151" i="45"/>
  <c r="Z151" i="45"/>
  <c r="AA150" i="45"/>
  <c r="Z150" i="45"/>
  <c r="AA149" i="45"/>
  <c r="Z149" i="45"/>
  <c r="AA148" i="45"/>
  <c r="Z148" i="45"/>
  <c r="AA147" i="45"/>
  <c r="Z147" i="45"/>
  <c r="AA146" i="45"/>
  <c r="Z146" i="45"/>
  <c r="AA145" i="45"/>
  <c r="Z145" i="45"/>
  <c r="AA144" i="45"/>
  <c r="Z144" i="45"/>
  <c r="AA143" i="45"/>
  <c r="Z143" i="45"/>
  <c r="AA142" i="45"/>
  <c r="Z142" i="45"/>
  <c r="AA141" i="45"/>
  <c r="Z141" i="45"/>
  <c r="AA140" i="45"/>
  <c r="Z140" i="45"/>
  <c r="AA139" i="45"/>
  <c r="Z139" i="45"/>
  <c r="AA138" i="45"/>
  <c r="Z138" i="45"/>
  <c r="AA137" i="45"/>
  <c r="Z137" i="45"/>
  <c r="AA136" i="45"/>
  <c r="Z136" i="45"/>
  <c r="AA135" i="45"/>
  <c r="Z135" i="45"/>
  <c r="AA134" i="45"/>
  <c r="Z134" i="45"/>
  <c r="AA133" i="45"/>
  <c r="Z133" i="45"/>
  <c r="AA132" i="45"/>
  <c r="Z132" i="45"/>
  <c r="AA131" i="45"/>
  <c r="Z131" i="45"/>
  <c r="AA130" i="45"/>
  <c r="Z130" i="45"/>
  <c r="AA129" i="45"/>
  <c r="Z129" i="45"/>
  <c r="AA128" i="45"/>
  <c r="Z128" i="45"/>
  <c r="AA127" i="45"/>
  <c r="Z127" i="45"/>
  <c r="AA126" i="45"/>
  <c r="Z126" i="45"/>
  <c r="AA125" i="45"/>
  <c r="Z125" i="45"/>
  <c r="AA124" i="45"/>
  <c r="Z124" i="45"/>
  <c r="AA123" i="45"/>
  <c r="Z123" i="45"/>
  <c r="AA122" i="45"/>
  <c r="Z122" i="45"/>
  <c r="AA121" i="45"/>
  <c r="Z121" i="45"/>
  <c r="AA120" i="45"/>
  <c r="Z120" i="45"/>
  <c r="AA119" i="45"/>
  <c r="Z119" i="45"/>
  <c r="AA118" i="45"/>
  <c r="Z118" i="45"/>
  <c r="AA117" i="45"/>
  <c r="Z117" i="45"/>
  <c r="AA116" i="45"/>
  <c r="Z116" i="45"/>
  <c r="AA115" i="45"/>
  <c r="Z115" i="45"/>
  <c r="AA114" i="45"/>
  <c r="Z114" i="45"/>
  <c r="AA113" i="45"/>
  <c r="Z113" i="45"/>
  <c r="AA112" i="45"/>
  <c r="Z112" i="45"/>
  <c r="AA111" i="45"/>
  <c r="Z111" i="45"/>
  <c r="AA110" i="45"/>
  <c r="Z110" i="45"/>
  <c r="AA109" i="45"/>
  <c r="Z109" i="45"/>
  <c r="AA108" i="45"/>
  <c r="Z108" i="45"/>
  <c r="AA107" i="45"/>
  <c r="Z107" i="45"/>
  <c r="AA106" i="45"/>
  <c r="Z106" i="45"/>
  <c r="AA105" i="45"/>
  <c r="Z105" i="45"/>
  <c r="AA104" i="45"/>
  <c r="Z104" i="45"/>
  <c r="AA103" i="45"/>
  <c r="Z103" i="45"/>
  <c r="AA102" i="45"/>
  <c r="Z102" i="45"/>
  <c r="AA101" i="45"/>
  <c r="Z101" i="45"/>
  <c r="AA100" i="45"/>
  <c r="Z100" i="45"/>
  <c r="AA99" i="45"/>
  <c r="Z99" i="45"/>
  <c r="AA98" i="45"/>
  <c r="Z98" i="45"/>
  <c r="AA97" i="45"/>
  <c r="Z97" i="45"/>
  <c r="AA96" i="45"/>
  <c r="Z96" i="45"/>
  <c r="AA95" i="45"/>
  <c r="Z95" i="45"/>
  <c r="AA94" i="45"/>
  <c r="Z94" i="45"/>
  <c r="AA93" i="45"/>
  <c r="Z93" i="45"/>
  <c r="AA92" i="45"/>
  <c r="Z92" i="45"/>
  <c r="AA91" i="45"/>
  <c r="Z91" i="45"/>
  <c r="AA90" i="45"/>
  <c r="Z90" i="45"/>
  <c r="AA89" i="45"/>
  <c r="Z89" i="45"/>
  <c r="AA88" i="45"/>
  <c r="Z88" i="45"/>
  <c r="AA87" i="45"/>
  <c r="Z87" i="45"/>
  <c r="AA86" i="45"/>
  <c r="Z86" i="45"/>
  <c r="AA85" i="45"/>
  <c r="Z85" i="45"/>
  <c r="AA84" i="45"/>
  <c r="Z84" i="45"/>
  <c r="AA83" i="45"/>
  <c r="Z83" i="45"/>
  <c r="AA82" i="45"/>
  <c r="Z82" i="45"/>
  <c r="AA81" i="45"/>
  <c r="Z81" i="45"/>
  <c r="AA80" i="45"/>
  <c r="Z80" i="45"/>
  <c r="AA79" i="45"/>
  <c r="Z79" i="45"/>
  <c r="AA78" i="45"/>
  <c r="Z78" i="45"/>
  <c r="AA77" i="45"/>
  <c r="Z77" i="45"/>
  <c r="AA76" i="45"/>
  <c r="Z76" i="45"/>
  <c r="AA75" i="45"/>
  <c r="Z75" i="45"/>
  <c r="AA74" i="45"/>
  <c r="Z74" i="45"/>
  <c r="AA73" i="45"/>
  <c r="Z73" i="45"/>
  <c r="AA72" i="45"/>
  <c r="Z72" i="45"/>
  <c r="AA71" i="45"/>
  <c r="Z71" i="45"/>
  <c r="AA70" i="45"/>
  <c r="Z70" i="45"/>
  <c r="AA69" i="45"/>
  <c r="Z69" i="45"/>
  <c r="AA68" i="45"/>
  <c r="Z68" i="45"/>
  <c r="AA67" i="45"/>
  <c r="Z67" i="45"/>
  <c r="AA66" i="45"/>
  <c r="Z66" i="45"/>
  <c r="AA65" i="45"/>
  <c r="Z65" i="45"/>
  <c r="AA64" i="45"/>
  <c r="Z64" i="45"/>
  <c r="AA63" i="45"/>
  <c r="Z63" i="45"/>
  <c r="AA62" i="45"/>
  <c r="Z62" i="45"/>
  <c r="AA61" i="45"/>
  <c r="Z61" i="45"/>
  <c r="AA60" i="45"/>
  <c r="Z60" i="45"/>
  <c r="AA59" i="45"/>
  <c r="Z59" i="45"/>
  <c r="AA58" i="45"/>
  <c r="Z58" i="45"/>
  <c r="AA57" i="45"/>
  <c r="Z57" i="45"/>
  <c r="AA56" i="45"/>
  <c r="Z56" i="45"/>
  <c r="AA55" i="45"/>
  <c r="Z55" i="45"/>
  <c r="AA54" i="45"/>
  <c r="Z54" i="45"/>
  <c r="AA53" i="45"/>
  <c r="Z53" i="45"/>
  <c r="AA52" i="45"/>
  <c r="Z52" i="45"/>
  <c r="AA51" i="45"/>
  <c r="Z51" i="45"/>
  <c r="AA50" i="45"/>
  <c r="Z50" i="45"/>
  <c r="AA49" i="45"/>
  <c r="Z49" i="45"/>
  <c r="AA48" i="45"/>
  <c r="Z48" i="45"/>
  <c r="AA47" i="45"/>
  <c r="Z47" i="45"/>
  <c r="AA46" i="45"/>
  <c r="Z46" i="45"/>
  <c r="AA45" i="45"/>
  <c r="Z45" i="45"/>
  <c r="AA44" i="45"/>
  <c r="Z44" i="45"/>
  <c r="AA43" i="45"/>
  <c r="Z43" i="45"/>
  <c r="AA42" i="45"/>
  <c r="Z42" i="45"/>
  <c r="AA41" i="45"/>
  <c r="Z41" i="45"/>
  <c r="AA40" i="45"/>
  <c r="Z40" i="45"/>
  <c r="AA39" i="45"/>
  <c r="Z39" i="45"/>
  <c r="AA38" i="45"/>
  <c r="Z38" i="45"/>
  <c r="AA37" i="45"/>
  <c r="Z37" i="45"/>
  <c r="AA36" i="45"/>
  <c r="Z36" i="45"/>
  <c r="AA35" i="45"/>
  <c r="Z35" i="45"/>
  <c r="AA34" i="45"/>
  <c r="Z34" i="45"/>
  <c r="AA33" i="45"/>
  <c r="Z33" i="45"/>
  <c r="AA32" i="45"/>
  <c r="Z32" i="45"/>
  <c r="AA31" i="45"/>
  <c r="Z31" i="45"/>
  <c r="AA30" i="45"/>
  <c r="Z30" i="45"/>
  <c r="AA29" i="45"/>
  <c r="Z29" i="45"/>
  <c r="AA28" i="45"/>
  <c r="Z28" i="45"/>
  <c r="AA27" i="45"/>
  <c r="Z27" i="45"/>
  <c r="AA26" i="45"/>
  <c r="Z26" i="45"/>
  <c r="AA25" i="45"/>
  <c r="Z25" i="45"/>
  <c r="AA24" i="45"/>
  <c r="Z24" i="45"/>
  <c r="AA23" i="45"/>
  <c r="Z23" i="45"/>
  <c r="AA22" i="45"/>
  <c r="Z22" i="45"/>
  <c r="AA21" i="45"/>
  <c r="Z21" i="45"/>
  <c r="AA20" i="45"/>
  <c r="Z20" i="45"/>
  <c r="AA19" i="45"/>
  <c r="Z19" i="45"/>
  <c r="AA18" i="45"/>
  <c r="Z18" i="45"/>
  <c r="AA17" i="45"/>
  <c r="Z17" i="45"/>
  <c r="AA16" i="45"/>
  <c r="Z16" i="45"/>
  <c r="AA15" i="45"/>
  <c r="Z15" i="45"/>
  <c r="AA14" i="45"/>
  <c r="Z14" i="45"/>
  <c r="AA13" i="45"/>
  <c r="Z13" i="45"/>
  <c r="AA12" i="45"/>
  <c r="Z12" i="45"/>
  <c r="AA11" i="45"/>
  <c r="Z11" i="45"/>
  <c r="AA10" i="45"/>
  <c r="Z10" i="45"/>
  <c r="AA9" i="45"/>
  <c r="Z9" i="45"/>
  <c r="AA8" i="45"/>
  <c r="Z8" i="45"/>
  <c r="AA7" i="45"/>
  <c r="Z7" i="45"/>
  <c r="AA6" i="45"/>
  <c r="Z6" i="45"/>
  <c r="AA5" i="45"/>
  <c r="Z5" i="45"/>
  <c r="AA4" i="45"/>
  <c r="Z4" i="45"/>
  <c r="AA3" i="45"/>
  <c r="Z3" i="45"/>
  <c r="E11" i="51"/>
  <c r="G11" i="51" s="1"/>
  <c r="E12" i="51"/>
  <c r="G12" i="51" s="1"/>
  <c r="E503" i="48"/>
  <c r="D503" i="48"/>
  <c r="C503" i="48"/>
  <c r="B503" i="48"/>
  <c r="E502" i="48"/>
  <c r="D502" i="48"/>
  <c r="C502" i="48"/>
  <c r="B502" i="48"/>
  <c r="E501" i="48"/>
  <c r="D501" i="48"/>
  <c r="C501" i="48"/>
  <c r="B501" i="48"/>
  <c r="E500" i="48"/>
  <c r="D500" i="48"/>
  <c r="C500" i="48"/>
  <c r="B500" i="48"/>
  <c r="E499" i="48"/>
  <c r="D499" i="48"/>
  <c r="C499" i="48"/>
  <c r="B499" i="48"/>
  <c r="E498" i="48"/>
  <c r="D498" i="48"/>
  <c r="C498" i="48"/>
  <c r="B498" i="48"/>
  <c r="E497" i="48"/>
  <c r="D497" i="48"/>
  <c r="C497" i="48"/>
  <c r="B497" i="48"/>
  <c r="E496" i="48"/>
  <c r="D496" i="48"/>
  <c r="C496" i="48"/>
  <c r="B496" i="48"/>
  <c r="E495" i="48"/>
  <c r="D495" i="48"/>
  <c r="C495" i="48"/>
  <c r="B495" i="48"/>
  <c r="E494" i="48"/>
  <c r="D494" i="48"/>
  <c r="C494" i="48"/>
  <c r="B494" i="48"/>
  <c r="E493" i="48"/>
  <c r="D493" i="48"/>
  <c r="C493" i="48"/>
  <c r="B493" i="48"/>
  <c r="E492" i="48"/>
  <c r="D492" i="48"/>
  <c r="C492" i="48"/>
  <c r="B492" i="48"/>
  <c r="E491" i="48"/>
  <c r="D491" i="48"/>
  <c r="C491" i="48"/>
  <c r="B491" i="48"/>
  <c r="E490" i="48"/>
  <c r="D490" i="48"/>
  <c r="C490" i="48"/>
  <c r="B490" i="48"/>
  <c r="E489" i="48"/>
  <c r="D489" i="48"/>
  <c r="C489" i="48"/>
  <c r="B489" i="48"/>
  <c r="E488" i="48"/>
  <c r="D488" i="48"/>
  <c r="C488" i="48"/>
  <c r="B488" i="48"/>
  <c r="E487" i="48"/>
  <c r="D487" i="48"/>
  <c r="C487" i="48"/>
  <c r="B487" i="48"/>
  <c r="E486" i="48"/>
  <c r="D486" i="48"/>
  <c r="C486" i="48"/>
  <c r="B486" i="48"/>
  <c r="E485" i="48"/>
  <c r="D485" i="48"/>
  <c r="C485" i="48"/>
  <c r="B485" i="48"/>
  <c r="E484" i="48"/>
  <c r="D484" i="48"/>
  <c r="C484" i="48"/>
  <c r="B484" i="48"/>
  <c r="E483" i="48"/>
  <c r="D483" i="48"/>
  <c r="C483" i="48"/>
  <c r="B483" i="48"/>
  <c r="E482" i="48"/>
  <c r="D482" i="48"/>
  <c r="C482" i="48"/>
  <c r="B482" i="48"/>
  <c r="E481" i="48"/>
  <c r="D481" i="48"/>
  <c r="C481" i="48"/>
  <c r="B481" i="48"/>
  <c r="E480" i="48"/>
  <c r="D480" i="48"/>
  <c r="C480" i="48"/>
  <c r="B480" i="48"/>
  <c r="E479" i="48"/>
  <c r="D479" i="48"/>
  <c r="C479" i="48"/>
  <c r="B479" i="48"/>
  <c r="E478" i="48"/>
  <c r="D478" i="48"/>
  <c r="C478" i="48"/>
  <c r="B478" i="48"/>
  <c r="E477" i="48"/>
  <c r="D477" i="48"/>
  <c r="C477" i="48"/>
  <c r="B477" i="48"/>
  <c r="E476" i="48"/>
  <c r="D476" i="48"/>
  <c r="C476" i="48"/>
  <c r="B476" i="48"/>
  <c r="E475" i="48"/>
  <c r="D475" i="48"/>
  <c r="C475" i="48"/>
  <c r="B475" i="48"/>
  <c r="E474" i="48"/>
  <c r="D474" i="48"/>
  <c r="C474" i="48"/>
  <c r="B474" i="48"/>
  <c r="E473" i="48"/>
  <c r="D473" i="48"/>
  <c r="C473" i="48"/>
  <c r="B473" i="48"/>
  <c r="E472" i="48"/>
  <c r="D472" i="48"/>
  <c r="C472" i="48"/>
  <c r="B472" i="48"/>
  <c r="E471" i="48"/>
  <c r="D471" i="48"/>
  <c r="C471" i="48"/>
  <c r="B471" i="48"/>
  <c r="E470" i="48"/>
  <c r="D470" i="48"/>
  <c r="C470" i="48"/>
  <c r="B470" i="48"/>
  <c r="E469" i="48"/>
  <c r="D469" i="48"/>
  <c r="C469" i="48"/>
  <c r="B469" i="48"/>
  <c r="E468" i="48"/>
  <c r="D468" i="48"/>
  <c r="C468" i="48"/>
  <c r="B468" i="48"/>
  <c r="E467" i="48"/>
  <c r="D467" i="48"/>
  <c r="C467" i="48"/>
  <c r="B467" i="48"/>
  <c r="E466" i="48"/>
  <c r="D466" i="48"/>
  <c r="C466" i="48"/>
  <c r="B466" i="48"/>
  <c r="E465" i="48"/>
  <c r="D465" i="48"/>
  <c r="C465" i="48"/>
  <c r="B465" i="48"/>
  <c r="E464" i="48"/>
  <c r="D464" i="48"/>
  <c r="C464" i="48"/>
  <c r="B464" i="48"/>
  <c r="E463" i="48"/>
  <c r="D463" i="48"/>
  <c r="C463" i="48"/>
  <c r="B463" i="48"/>
  <c r="E462" i="48"/>
  <c r="D462" i="48"/>
  <c r="C462" i="48"/>
  <c r="B462" i="48"/>
  <c r="E461" i="48"/>
  <c r="D461" i="48"/>
  <c r="C461" i="48"/>
  <c r="B461" i="48"/>
  <c r="E460" i="48"/>
  <c r="D460" i="48"/>
  <c r="C460" i="48"/>
  <c r="B460" i="48"/>
  <c r="E459" i="48"/>
  <c r="D459" i="48"/>
  <c r="C459" i="48"/>
  <c r="B459" i="48"/>
  <c r="E458" i="48"/>
  <c r="D458" i="48"/>
  <c r="C458" i="48"/>
  <c r="B458" i="48"/>
  <c r="E457" i="48"/>
  <c r="D457" i="48"/>
  <c r="C457" i="48"/>
  <c r="B457" i="48"/>
  <c r="E456" i="48"/>
  <c r="D456" i="48"/>
  <c r="C456" i="48"/>
  <c r="B456" i="48"/>
  <c r="E455" i="48"/>
  <c r="D455" i="48"/>
  <c r="C455" i="48"/>
  <c r="B455" i="48"/>
  <c r="E454" i="48"/>
  <c r="D454" i="48"/>
  <c r="C454" i="48"/>
  <c r="B454" i="48"/>
  <c r="E453" i="48"/>
  <c r="D453" i="48"/>
  <c r="C453" i="48"/>
  <c r="B453" i="48"/>
  <c r="E452" i="48"/>
  <c r="D452" i="48"/>
  <c r="C452" i="48"/>
  <c r="B452" i="48"/>
  <c r="E451" i="48"/>
  <c r="D451" i="48"/>
  <c r="C451" i="48"/>
  <c r="B451" i="48"/>
  <c r="E450" i="48"/>
  <c r="D450" i="48"/>
  <c r="C450" i="48"/>
  <c r="B450" i="48"/>
  <c r="E449" i="48"/>
  <c r="D449" i="48"/>
  <c r="C449" i="48"/>
  <c r="B449" i="48"/>
  <c r="E448" i="48"/>
  <c r="D448" i="48"/>
  <c r="C448" i="48"/>
  <c r="B448" i="48"/>
  <c r="E447" i="48"/>
  <c r="D447" i="48"/>
  <c r="C447" i="48"/>
  <c r="B447" i="48"/>
  <c r="E446" i="48"/>
  <c r="D446" i="48"/>
  <c r="C446" i="48"/>
  <c r="B446" i="48"/>
  <c r="E445" i="48"/>
  <c r="D445" i="48"/>
  <c r="C445" i="48"/>
  <c r="B445" i="48"/>
  <c r="E444" i="48"/>
  <c r="D444" i="48"/>
  <c r="C444" i="48"/>
  <c r="B444" i="48"/>
  <c r="E443" i="48"/>
  <c r="D443" i="48"/>
  <c r="C443" i="48"/>
  <c r="B443" i="48"/>
  <c r="E442" i="48"/>
  <c r="D442" i="48"/>
  <c r="C442" i="48"/>
  <c r="B442" i="48"/>
  <c r="E441" i="48"/>
  <c r="D441" i="48"/>
  <c r="C441" i="48"/>
  <c r="B441" i="48"/>
  <c r="E440" i="48"/>
  <c r="D440" i="48"/>
  <c r="C440" i="48"/>
  <c r="B440" i="48"/>
  <c r="E439" i="48"/>
  <c r="D439" i="48"/>
  <c r="C439" i="48"/>
  <c r="B439" i="48"/>
  <c r="E438" i="48"/>
  <c r="D438" i="48"/>
  <c r="C438" i="48"/>
  <c r="B438" i="48"/>
  <c r="E437" i="48"/>
  <c r="D437" i="48"/>
  <c r="C437" i="48"/>
  <c r="B437" i="48"/>
  <c r="E436" i="48"/>
  <c r="D436" i="48"/>
  <c r="C436" i="48"/>
  <c r="B436" i="48"/>
  <c r="E435" i="48"/>
  <c r="D435" i="48"/>
  <c r="C435" i="48"/>
  <c r="B435" i="48"/>
  <c r="E434" i="48"/>
  <c r="D434" i="48"/>
  <c r="C434" i="48"/>
  <c r="B434" i="48"/>
  <c r="E433" i="48"/>
  <c r="D433" i="48"/>
  <c r="C433" i="48"/>
  <c r="B433" i="48"/>
  <c r="E432" i="48"/>
  <c r="D432" i="48"/>
  <c r="C432" i="48"/>
  <c r="B432" i="48"/>
  <c r="E431" i="48"/>
  <c r="D431" i="48"/>
  <c r="C431" i="48"/>
  <c r="B431" i="48"/>
  <c r="E430" i="48"/>
  <c r="D430" i="48"/>
  <c r="C430" i="48"/>
  <c r="B430" i="48"/>
  <c r="E429" i="48"/>
  <c r="D429" i="48"/>
  <c r="C429" i="48"/>
  <c r="B429" i="48"/>
  <c r="E428" i="48"/>
  <c r="D428" i="48"/>
  <c r="C428" i="48"/>
  <c r="B428" i="48"/>
  <c r="E427" i="48"/>
  <c r="D427" i="48"/>
  <c r="C427" i="48"/>
  <c r="B427" i="48"/>
  <c r="E426" i="48"/>
  <c r="D426" i="48"/>
  <c r="C426" i="48"/>
  <c r="B426" i="48"/>
  <c r="E425" i="48"/>
  <c r="D425" i="48"/>
  <c r="C425" i="48"/>
  <c r="B425" i="48"/>
  <c r="E424" i="48"/>
  <c r="D424" i="48"/>
  <c r="C424" i="48"/>
  <c r="B424" i="48"/>
  <c r="E423" i="48"/>
  <c r="D423" i="48"/>
  <c r="C423" i="48"/>
  <c r="B423" i="48"/>
  <c r="E422" i="48"/>
  <c r="D422" i="48"/>
  <c r="C422" i="48"/>
  <c r="B422" i="48"/>
  <c r="E421" i="48"/>
  <c r="D421" i="48"/>
  <c r="C421" i="48"/>
  <c r="B421" i="48"/>
  <c r="E420" i="48"/>
  <c r="D420" i="48"/>
  <c r="C420" i="48"/>
  <c r="B420" i="48"/>
  <c r="E419" i="48"/>
  <c r="D419" i="48"/>
  <c r="C419" i="48"/>
  <c r="B419" i="48"/>
  <c r="E418" i="48"/>
  <c r="D418" i="48"/>
  <c r="C418" i="48"/>
  <c r="B418" i="48"/>
  <c r="E417" i="48"/>
  <c r="D417" i="48"/>
  <c r="C417" i="48"/>
  <c r="B417" i="48"/>
  <c r="E416" i="48"/>
  <c r="D416" i="48"/>
  <c r="C416" i="48"/>
  <c r="B416" i="48"/>
  <c r="E415" i="48"/>
  <c r="D415" i="48"/>
  <c r="C415" i="48"/>
  <c r="B415" i="48"/>
  <c r="E414" i="48"/>
  <c r="D414" i="48"/>
  <c r="C414" i="48"/>
  <c r="B414" i="48"/>
  <c r="E413" i="48"/>
  <c r="D413" i="48"/>
  <c r="C413" i="48"/>
  <c r="B413" i="48"/>
  <c r="E412" i="48"/>
  <c r="D412" i="48"/>
  <c r="C412" i="48"/>
  <c r="B412" i="48"/>
  <c r="E411" i="48"/>
  <c r="D411" i="48"/>
  <c r="C411" i="48"/>
  <c r="B411" i="48"/>
  <c r="E410" i="48"/>
  <c r="D410" i="48"/>
  <c r="C410" i="48"/>
  <c r="B410" i="48"/>
  <c r="E409" i="48"/>
  <c r="D409" i="48"/>
  <c r="C409" i="48"/>
  <c r="B409" i="48"/>
  <c r="E408" i="48"/>
  <c r="D408" i="48"/>
  <c r="C408" i="48"/>
  <c r="B408" i="48"/>
  <c r="E407" i="48"/>
  <c r="D407" i="48"/>
  <c r="C407" i="48"/>
  <c r="B407" i="48"/>
  <c r="E406" i="48"/>
  <c r="D406" i="48"/>
  <c r="C406" i="48"/>
  <c r="B406" i="48"/>
  <c r="E405" i="48"/>
  <c r="D405" i="48"/>
  <c r="C405" i="48"/>
  <c r="B405" i="48"/>
  <c r="E404" i="48"/>
  <c r="D404" i="48"/>
  <c r="C404" i="48"/>
  <c r="B404" i="48"/>
  <c r="E403" i="48"/>
  <c r="D403" i="48"/>
  <c r="C403" i="48"/>
  <c r="B403" i="48"/>
  <c r="E402" i="48"/>
  <c r="D402" i="48"/>
  <c r="C402" i="48"/>
  <c r="B402" i="48"/>
  <c r="E401" i="48"/>
  <c r="D401" i="48"/>
  <c r="C401" i="48"/>
  <c r="B401" i="48"/>
  <c r="E400" i="48"/>
  <c r="D400" i="48"/>
  <c r="C400" i="48"/>
  <c r="B400" i="48"/>
  <c r="E399" i="48"/>
  <c r="D399" i="48"/>
  <c r="C399" i="48"/>
  <c r="B399" i="48"/>
  <c r="E398" i="48"/>
  <c r="D398" i="48"/>
  <c r="C398" i="48"/>
  <c r="B398" i="48"/>
  <c r="E397" i="48"/>
  <c r="D397" i="48"/>
  <c r="C397" i="48"/>
  <c r="B397" i="48"/>
  <c r="E396" i="48"/>
  <c r="D396" i="48"/>
  <c r="C396" i="48"/>
  <c r="B396" i="48"/>
  <c r="E395" i="48"/>
  <c r="D395" i="48"/>
  <c r="C395" i="48"/>
  <c r="B395" i="48"/>
  <c r="E394" i="48"/>
  <c r="D394" i="48"/>
  <c r="C394" i="48"/>
  <c r="B394" i="48"/>
  <c r="E393" i="48"/>
  <c r="D393" i="48"/>
  <c r="C393" i="48"/>
  <c r="B393" i="48"/>
  <c r="E392" i="48"/>
  <c r="D392" i="48"/>
  <c r="C392" i="48"/>
  <c r="B392" i="48"/>
  <c r="E391" i="48"/>
  <c r="D391" i="48"/>
  <c r="C391" i="48"/>
  <c r="B391" i="48"/>
  <c r="E390" i="48"/>
  <c r="D390" i="48"/>
  <c r="C390" i="48"/>
  <c r="B390" i="48"/>
  <c r="E389" i="48"/>
  <c r="D389" i="48"/>
  <c r="C389" i="48"/>
  <c r="B389" i="48"/>
  <c r="E388" i="48"/>
  <c r="D388" i="48"/>
  <c r="C388" i="48"/>
  <c r="B388" i="48"/>
  <c r="E387" i="48"/>
  <c r="D387" i="48"/>
  <c r="C387" i="48"/>
  <c r="B387" i="48"/>
  <c r="E386" i="48"/>
  <c r="D386" i="48"/>
  <c r="C386" i="48"/>
  <c r="B386" i="48"/>
  <c r="E385" i="48"/>
  <c r="D385" i="48"/>
  <c r="C385" i="48"/>
  <c r="B385" i="48"/>
  <c r="E384" i="48"/>
  <c r="D384" i="48"/>
  <c r="C384" i="48"/>
  <c r="B384" i="48"/>
  <c r="E383" i="48"/>
  <c r="D383" i="48"/>
  <c r="C383" i="48"/>
  <c r="B383" i="48"/>
  <c r="E382" i="48"/>
  <c r="D382" i="48"/>
  <c r="C382" i="48"/>
  <c r="B382" i="48"/>
  <c r="E381" i="48"/>
  <c r="D381" i="48"/>
  <c r="C381" i="48"/>
  <c r="B381" i="48"/>
  <c r="E380" i="48"/>
  <c r="D380" i="48"/>
  <c r="C380" i="48"/>
  <c r="B380" i="48"/>
  <c r="E379" i="48"/>
  <c r="D379" i="48"/>
  <c r="C379" i="48"/>
  <c r="B379" i="48"/>
  <c r="E378" i="48"/>
  <c r="D378" i="48"/>
  <c r="C378" i="48"/>
  <c r="B378" i="48"/>
  <c r="E377" i="48"/>
  <c r="D377" i="48"/>
  <c r="C377" i="48"/>
  <c r="B377" i="48"/>
  <c r="E376" i="48"/>
  <c r="D376" i="48"/>
  <c r="C376" i="48"/>
  <c r="B376" i="48"/>
  <c r="E375" i="48"/>
  <c r="D375" i="48"/>
  <c r="C375" i="48"/>
  <c r="B375" i="48"/>
  <c r="E374" i="48"/>
  <c r="D374" i="48"/>
  <c r="C374" i="48"/>
  <c r="B374" i="48"/>
  <c r="E373" i="48"/>
  <c r="D373" i="48"/>
  <c r="C373" i="48"/>
  <c r="B373" i="48"/>
  <c r="E372" i="48"/>
  <c r="D372" i="48"/>
  <c r="C372" i="48"/>
  <c r="B372" i="48"/>
  <c r="E371" i="48"/>
  <c r="D371" i="48"/>
  <c r="C371" i="48"/>
  <c r="B371" i="48"/>
  <c r="E370" i="48"/>
  <c r="D370" i="48"/>
  <c r="C370" i="48"/>
  <c r="B370" i="48"/>
  <c r="E369" i="48"/>
  <c r="D369" i="48"/>
  <c r="C369" i="48"/>
  <c r="B369" i="48"/>
  <c r="E368" i="48"/>
  <c r="D368" i="48"/>
  <c r="C368" i="48"/>
  <c r="B368" i="48"/>
  <c r="E367" i="48"/>
  <c r="D367" i="48"/>
  <c r="C367" i="48"/>
  <c r="B367" i="48"/>
  <c r="E366" i="48"/>
  <c r="D366" i="48"/>
  <c r="C366" i="48"/>
  <c r="B366" i="48"/>
  <c r="E365" i="48"/>
  <c r="D365" i="48"/>
  <c r="C365" i="48"/>
  <c r="B365" i="48"/>
  <c r="E364" i="48"/>
  <c r="D364" i="48"/>
  <c r="C364" i="48"/>
  <c r="B364" i="48"/>
  <c r="E363" i="48"/>
  <c r="D363" i="48"/>
  <c r="C363" i="48"/>
  <c r="B363" i="48"/>
  <c r="E362" i="48"/>
  <c r="D362" i="48"/>
  <c r="C362" i="48"/>
  <c r="B362" i="48"/>
  <c r="E361" i="48"/>
  <c r="D361" i="48"/>
  <c r="C361" i="48"/>
  <c r="B361" i="48"/>
  <c r="E360" i="48"/>
  <c r="D360" i="48"/>
  <c r="C360" i="48"/>
  <c r="B360" i="48"/>
  <c r="E359" i="48"/>
  <c r="D359" i="48"/>
  <c r="C359" i="48"/>
  <c r="B359" i="48"/>
  <c r="E358" i="48"/>
  <c r="D358" i="48"/>
  <c r="C358" i="48"/>
  <c r="B358" i="48"/>
  <c r="E357" i="48"/>
  <c r="D357" i="48"/>
  <c r="C357" i="48"/>
  <c r="B357" i="48"/>
  <c r="E356" i="48"/>
  <c r="D356" i="48"/>
  <c r="C356" i="48"/>
  <c r="B356" i="48"/>
  <c r="E355" i="48"/>
  <c r="D355" i="48"/>
  <c r="C355" i="48"/>
  <c r="B355" i="48"/>
  <c r="E354" i="48"/>
  <c r="D354" i="48"/>
  <c r="C354" i="48"/>
  <c r="B354" i="48"/>
  <c r="E353" i="48"/>
  <c r="D353" i="48"/>
  <c r="C353" i="48"/>
  <c r="B353" i="48"/>
  <c r="E352" i="48"/>
  <c r="D352" i="48"/>
  <c r="C352" i="48"/>
  <c r="B352" i="48"/>
  <c r="E351" i="48"/>
  <c r="D351" i="48"/>
  <c r="C351" i="48"/>
  <c r="B351" i="48"/>
  <c r="E350" i="48"/>
  <c r="D350" i="48"/>
  <c r="C350" i="48"/>
  <c r="B350" i="48"/>
  <c r="E349" i="48"/>
  <c r="D349" i="48"/>
  <c r="C349" i="48"/>
  <c r="B349" i="48"/>
  <c r="E348" i="48"/>
  <c r="D348" i="48"/>
  <c r="C348" i="48"/>
  <c r="B348" i="48"/>
  <c r="E347" i="48"/>
  <c r="D347" i="48"/>
  <c r="C347" i="48"/>
  <c r="B347" i="48"/>
  <c r="E346" i="48"/>
  <c r="D346" i="48"/>
  <c r="C346" i="48"/>
  <c r="B346" i="48"/>
  <c r="E345" i="48"/>
  <c r="D345" i="48"/>
  <c r="C345" i="48"/>
  <c r="B345" i="48"/>
  <c r="E344" i="48"/>
  <c r="D344" i="48"/>
  <c r="C344" i="48"/>
  <c r="B344" i="48"/>
  <c r="E343" i="48"/>
  <c r="D343" i="48"/>
  <c r="C343" i="48"/>
  <c r="B343" i="48"/>
  <c r="E342" i="48"/>
  <c r="D342" i="48"/>
  <c r="C342" i="48"/>
  <c r="B342" i="48"/>
  <c r="E341" i="48"/>
  <c r="D341" i="48"/>
  <c r="C341" i="48"/>
  <c r="B341" i="48"/>
  <c r="E340" i="48"/>
  <c r="D340" i="48"/>
  <c r="C340" i="48"/>
  <c r="B340" i="48"/>
  <c r="E339" i="48"/>
  <c r="D339" i="48"/>
  <c r="C339" i="48"/>
  <c r="B339" i="48"/>
  <c r="E338" i="48"/>
  <c r="D338" i="48"/>
  <c r="C338" i="48"/>
  <c r="B338" i="48"/>
  <c r="E337" i="48"/>
  <c r="D337" i="48"/>
  <c r="C337" i="48"/>
  <c r="B337" i="48"/>
  <c r="E336" i="48"/>
  <c r="D336" i="48"/>
  <c r="C336" i="48"/>
  <c r="B336" i="48"/>
  <c r="E335" i="48"/>
  <c r="D335" i="48"/>
  <c r="C335" i="48"/>
  <c r="B335" i="48"/>
  <c r="E334" i="48"/>
  <c r="D334" i="48"/>
  <c r="C334" i="48"/>
  <c r="B334" i="48"/>
  <c r="E333" i="48"/>
  <c r="D333" i="48"/>
  <c r="C333" i="48"/>
  <c r="B333" i="48"/>
  <c r="E332" i="48"/>
  <c r="D332" i="48"/>
  <c r="C332" i="48"/>
  <c r="B332" i="48"/>
  <c r="E331" i="48"/>
  <c r="D331" i="48"/>
  <c r="C331" i="48"/>
  <c r="B331" i="48"/>
  <c r="E330" i="48"/>
  <c r="D330" i="48"/>
  <c r="C330" i="48"/>
  <c r="B330" i="48"/>
  <c r="E329" i="48"/>
  <c r="D329" i="48"/>
  <c r="C329" i="48"/>
  <c r="B329" i="48"/>
  <c r="E328" i="48"/>
  <c r="D328" i="48"/>
  <c r="C328" i="48"/>
  <c r="B328" i="48"/>
  <c r="E327" i="48"/>
  <c r="D327" i="48"/>
  <c r="C327" i="48"/>
  <c r="B327" i="48"/>
  <c r="E326" i="48"/>
  <c r="D326" i="48"/>
  <c r="C326" i="48"/>
  <c r="B326" i="48"/>
  <c r="E325" i="48"/>
  <c r="D325" i="48"/>
  <c r="C325" i="48"/>
  <c r="B325" i="48"/>
  <c r="E324" i="48"/>
  <c r="D324" i="48"/>
  <c r="C324" i="48"/>
  <c r="B324" i="48"/>
  <c r="E323" i="48"/>
  <c r="D323" i="48"/>
  <c r="C323" i="48"/>
  <c r="B323" i="48"/>
  <c r="E322" i="48"/>
  <c r="D322" i="48"/>
  <c r="C322" i="48"/>
  <c r="B322" i="48"/>
  <c r="E321" i="48"/>
  <c r="D321" i="48"/>
  <c r="C321" i="48"/>
  <c r="B321" i="48"/>
  <c r="E320" i="48"/>
  <c r="D320" i="48"/>
  <c r="C320" i="48"/>
  <c r="B320" i="48"/>
  <c r="E319" i="48"/>
  <c r="D319" i="48"/>
  <c r="C319" i="48"/>
  <c r="B319" i="48"/>
  <c r="E318" i="48"/>
  <c r="D318" i="48"/>
  <c r="C318" i="48"/>
  <c r="B318" i="48"/>
  <c r="E317" i="48"/>
  <c r="D317" i="48"/>
  <c r="C317" i="48"/>
  <c r="B317" i="48"/>
  <c r="E316" i="48"/>
  <c r="D316" i="48"/>
  <c r="C316" i="48"/>
  <c r="B316" i="48"/>
  <c r="E315" i="48"/>
  <c r="D315" i="48"/>
  <c r="C315" i="48"/>
  <c r="B315" i="48"/>
  <c r="E314" i="48"/>
  <c r="D314" i="48"/>
  <c r="C314" i="48"/>
  <c r="B314" i="48"/>
  <c r="E313" i="48"/>
  <c r="D313" i="48"/>
  <c r="C313" i="48"/>
  <c r="B313" i="48"/>
  <c r="E312" i="48"/>
  <c r="D312" i="48"/>
  <c r="C312" i="48"/>
  <c r="B312" i="48"/>
  <c r="E311" i="48"/>
  <c r="D311" i="48"/>
  <c r="C311" i="48"/>
  <c r="B311" i="48"/>
  <c r="E310" i="48"/>
  <c r="D310" i="48"/>
  <c r="C310" i="48"/>
  <c r="B310" i="48"/>
  <c r="E309" i="48"/>
  <c r="D309" i="48"/>
  <c r="C309" i="48"/>
  <c r="B309" i="48"/>
  <c r="E308" i="48"/>
  <c r="D308" i="48"/>
  <c r="C308" i="48"/>
  <c r="B308" i="48"/>
  <c r="E307" i="48"/>
  <c r="D307" i="48"/>
  <c r="C307" i="48"/>
  <c r="B307" i="48"/>
  <c r="E306" i="48"/>
  <c r="D306" i="48"/>
  <c r="C306" i="48"/>
  <c r="B306" i="48"/>
  <c r="E305" i="48"/>
  <c r="D305" i="48"/>
  <c r="C305" i="48"/>
  <c r="B305" i="48"/>
  <c r="E304" i="48"/>
  <c r="D304" i="48"/>
  <c r="C304" i="48"/>
  <c r="B304" i="48"/>
  <c r="E303" i="48"/>
  <c r="D303" i="48"/>
  <c r="C303" i="48"/>
  <c r="B303" i="48"/>
  <c r="E302" i="48"/>
  <c r="D302" i="48"/>
  <c r="C302" i="48"/>
  <c r="B302" i="48"/>
  <c r="E301" i="48"/>
  <c r="D301" i="48"/>
  <c r="C301" i="48"/>
  <c r="B301" i="48"/>
  <c r="E300" i="48"/>
  <c r="D300" i="48"/>
  <c r="C300" i="48"/>
  <c r="B300" i="48"/>
  <c r="E299" i="48"/>
  <c r="D299" i="48"/>
  <c r="C299" i="48"/>
  <c r="B299" i="48"/>
  <c r="E298" i="48"/>
  <c r="D298" i="48"/>
  <c r="C298" i="48"/>
  <c r="B298" i="48"/>
  <c r="E297" i="48"/>
  <c r="D297" i="48"/>
  <c r="C297" i="48"/>
  <c r="B297" i="48"/>
  <c r="E296" i="48"/>
  <c r="D296" i="48"/>
  <c r="C296" i="48"/>
  <c r="B296" i="48"/>
  <c r="E295" i="48"/>
  <c r="D295" i="48"/>
  <c r="C295" i="48"/>
  <c r="B295" i="48"/>
  <c r="E294" i="48"/>
  <c r="D294" i="48"/>
  <c r="C294" i="48"/>
  <c r="B294" i="48"/>
  <c r="E293" i="48"/>
  <c r="D293" i="48"/>
  <c r="C293" i="48"/>
  <c r="B293" i="48"/>
  <c r="E292" i="48"/>
  <c r="D292" i="48"/>
  <c r="C292" i="48"/>
  <c r="B292" i="48"/>
  <c r="E291" i="48"/>
  <c r="D291" i="48"/>
  <c r="C291" i="48"/>
  <c r="B291" i="48"/>
  <c r="E290" i="48"/>
  <c r="D290" i="48"/>
  <c r="C290" i="48"/>
  <c r="B290" i="48"/>
  <c r="E289" i="48"/>
  <c r="D289" i="48"/>
  <c r="C289" i="48"/>
  <c r="B289" i="48"/>
  <c r="E288" i="48"/>
  <c r="D288" i="48"/>
  <c r="C288" i="48"/>
  <c r="B288" i="48"/>
  <c r="E287" i="48"/>
  <c r="D287" i="48"/>
  <c r="C287" i="48"/>
  <c r="B287" i="48"/>
  <c r="E286" i="48"/>
  <c r="D286" i="48"/>
  <c r="C286" i="48"/>
  <c r="B286" i="48"/>
  <c r="E285" i="48"/>
  <c r="D285" i="48"/>
  <c r="C285" i="48"/>
  <c r="B285" i="48"/>
  <c r="E284" i="48"/>
  <c r="D284" i="48"/>
  <c r="C284" i="48"/>
  <c r="B284" i="48"/>
  <c r="E283" i="48"/>
  <c r="D283" i="48"/>
  <c r="C283" i="48"/>
  <c r="B283" i="48"/>
  <c r="E282" i="48"/>
  <c r="D282" i="48"/>
  <c r="C282" i="48"/>
  <c r="B282" i="48"/>
  <c r="E281" i="48"/>
  <c r="D281" i="48"/>
  <c r="C281" i="48"/>
  <c r="B281" i="48"/>
  <c r="E280" i="48"/>
  <c r="D280" i="48"/>
  <c r="C280" i="48"/>
  <c r="B280" i="48"/>
  <c r="E279" i="48"/>
  <c r="D279" i="48"/>
  <c r="C279" i="48"/>
  <c r="B279" i="48"/>
  <c r="E278" i="48"/>
  <c r="D278" i="48"/>
  <c r="C278" i="48"/>
  <c r="B278" i="48"/>
  <c r="E277" i="48"/>
  <c r="D277" i="48"/>
  <c r="C277" i="48"/>
  <c r="B277" i="48"/>
  <c r="E276" i="48"/>
  <c r="D276" i="48"/>
  <c r="C276" i="48"/>
  <c r="B276" i="48"/>
  <c r="E275" i="48"/>
  <c r="D275" i="48"/>
  <c r="C275" i="48"/>
  <c r="B275" i="48"/>
  <c r="E274" i="48"/>
  <c r="D274" i="48"/>
  <c r="C274" i="48"/>
  <c r="B274" i="48"/>
  <c r="E273" i="48"/>
  <c r="D273" i="48"/>
  <c r="C273" i="48"/>
  <c r="B273" i="48"/>
  <c r="E272" i="48"/>
  <c r="D272" i="48"/>
  <c r="C272" i="48"/>
  <c r="B272" i="48"/>
  <c r="E271" i="48"/>
  <c r="D271" i="48"/>
  <c r="C271" i="48"/>
  <c r="B271" i="48"/>
  <c r="E270" i="48"/>
  <c r="D270" i="48"/>
  <c r="C270" i="48"/>
  <c r="B270" i="48"/>
  <c r="E269" i="48"/>
  <c r="D269" i="48"/>
  <c r="C269" i="48"/>
  <c r="B269" i="48"/>
  <c r="E268" i="48"/>
  <c r="D268" i="48"/>
  <c r="C268" i="48"/>
  <c r="B268" i="48"/>
  <c r="E267" i="48"/>
  <c r="D267" i="48"/>
  <c r="C267" i="48"/>
  <c r="B267" i="48"/>
  <c r="E266" i="48"/>
  <c r="D266" i="48"/>
  <c r="C266" i="48"/>
  <c r="B266" i="48"/>
  <c r="E265" i="48"/>
  <c r="D265" i="48"/>
  <c r="C265" i="48"/>
  <c r="B265" i="48"/>
  <c r="E264" i="48"/>
  <c r="D264" i="48"/>
  <c r="C264" i="48"/>
  <c r="B264" i="48"/>
  <c r="E263" i="48"/>
  <c r="D263" i="48"/>
  <c r="C263" i="48"/>
  <c r="B263" i="48"/>
  <c r="E262" i="48"/>
  <c r="D262" i="48"/>
  <c r="C262" i="48"/>
  <c r="B262" i="48"/>
  <c r="E261" i="48"/>
  <c r="D261" i="48"/>
  <c r="C261" i="48"/>
  <c r="B261" i="48"/>
  <c r="E260" i="48"/>
  <c r="D260" i="48"/>
  <c r="C260" i="48"/>
  <c r="B260" i="48"/>
  <c r="E259" i="48"/>
  <c r="D259" i="48"/>
  <c r="C259" i="48"/>
  <c r="B259" i="48"/>
  <c r="E258" i="48"/>
  <c r="D258" i="48"/>
  <c r="C258" i="48"/>
  <c r="B258" i="48"/>
  <c r="E257" i="48"/>
  <c r="D257" i="48"/>
  <c r="C257" i="48"/>
  <c r="B257" i="48"/>
  <c r="E256" i="48"/>
  <c r="D256" i="48"/>
  <c r="C256" i="48"/>
  <c r="B256" i="48"/>
  <c r="E255" i="48"/>
  <c r="D255" i="48"/>
  <c r="C255" i="48"/>
  <c r="B255" i="48"/>
  <c r="E254" i="48"/>
  <c r="D254" i="48"/>
  <c r="C254" i="48"/>
  <c r="B254" i="48"/>
  <c r="E253" i="48"/>
  <c r="D253" i="48"/>
  <c r="C253" i="48"/>
  <c r="B253" i="48"/>
  <c r="E252" i="48"/>
  <c r="D252" i="48"/>
  <c r="C252" i="48"/>
  <c r="B252" i="48"/>
  <c r="E251" i="48"/>
  <c r="D251" i="48"/>
  <c r="C251" i="48"/>
  <c r="B251" i="48"/>
  <c r="E250" i="48"/>
  <c r="D250" i="48"/>
  <c r="C250" i="48"/>
  <c r="B250" i="48"/>
  <c r="E249" i="48"/>
  <c r="D249" i="48"/>
  <c r="C249" i="48"/>
  <c r="B249" i="48"/>
  <c r="E248" i="48"/>
  <c r="D248" i="48"/>
  <c r="C248" i="48"/>
  <c r="B248" i="48"/>
  <c r="E247" i="48"/>
  <c r="D247" i="48"/>
  <c r="C247" i="48"/>
  <c r="B247" i="48"/>
  <c r="E246" i="48"/>
  <c r="D246" i="48"/>
  <c r="C246" i="48"/>
  <c r="B246" i="48"/>
  <c r="E245" i="48"/>
  <c r="D245" i="48"/>
  <c r="C245" i="48"/>
  <c r="B245" i="48"/>
  <c r="E244" i="48"/>
  <c r="D244" i="48"/>
  <c r="C244" i="48"/>
  <c r="B244" i="48"/>
  <c r="E243" i="48"/>
  <c r="D243" i="48"/>
  <c r="C243" i="48"/>
  <c r="B243" i="48"/>
  <c r="E242" i="48"/>
  <c r="D242" i="48"/>
  <c r="C242" i="48"/>
  <c r="B242" i="48"/>
  <c r="E241" i="48"/>
  <c r="D241" i="48"/>
  <c r="C241" i="48"/>
  <c r="B241" i="48"/>
  <c r="E240" i="48"/>
  <c r="D240" i="48"/>
  <c r="C240" i="48"/>
  <c r="B240" i="48"/>
  <c r="E239" i="48"/>
  <c r="D239" i="48"/>
  <c r="C239" i="48"/>
  <c r="B239" i="48"/>
  <c r="E238" i="48"/>
  <c r="D238" i="48"/>
  <c r="C238" i="48"/>
  <c r="B238" i="48"/>
  <c r="E237" i="48"/>
  <c r="D237" i="48"/>
  <c r="C237" i="48"/>
  <c r="B237" i="48"/>
  <c r="E236" i="48"/>
  <c r="D236" i="48"/>
  <c r="C236" i="48"/>
  <c r="B236" i="48"/>
  <c r="E235" i="48"/>
  <c r="D235" i="48"/>
  <c r="C235" i="48"/>
  <c r="B235" i="48"/>
  <c r="E234" i="48"/>
  <c r="D234" i="48"/>
  <c r="C234" i="48"/>
  <c r="B234" i="48"/>
  <c r="E233" i="48"/>
  <c r="D233" i="48"/>
  <c r="C233" i="48"/>
  <c r="B233" i="48"/>
  <c r="E232" i="48"/>
  <c r="D232" i="48"/>
  <c r="C232" i="48"/>
  <c r="B232" i="48"/>
  <c r="E231" i="48"/>
  <c r="D231" i="48"/>
  <c r="C231" i="48"/>
  <c r="B231" i="48"/>
  <c r="E230" i="48"/>
  <c r="D230" i="48"/>
  <c r="C230" i="48"/>
  <c r="B230" i="48"/>
  <c r="E229" i="48"/>
  <c r="D229" i="48"/>
  <c r="C229" i="48"/>
  <c r="B229" i="48"/>
  <c r="E228" i="48"/>
  <c r="D228" i="48"/>
  <c r="C228" i="48"/>
  <c r="B228" i="48"/>
  <c r="E227" i="48"/>
  <c r="D227" i="48"/>
  <c r="C227" i="48"/>
  <c r="B227" i="48"/>
  <c r="E226" i="48"/>
  <c r="D226" i="48"/>
  <c r="C226" i="48"/>
  <c r="B226" i="48"/>
  <c r="E225" i="48"/>
  <c r="D225" i="48"/>
  <c r="C225" i="48"/>
  <c r="B225" i="48"/>
  <c r="E224" i="48"/>
  <c r="D224" i="48"/>
  <c r="C224" i="48"/>
  <c r="B224" i="48"/>
  <c r="E223" i="48"/>
  <c r="D223" i="48"/>
  <c r="C223" i="48"/>
  <c r="B223" i="48"/>
  <c r="E222" i="48"/>
  <c r="D222" i="48"/>
  <c r="C222" i="48"/>
  <c r="B222" i="48"/>
  <c r="E221" i="48"/>
  <c r="D221" i="48"/>
  <c r="C221" i="48"/>
  <c r="B221" i="48"/>
  <c r="E220" i="48"/>
  <c r="D220" i="48"/>
  <c r="C220" i="48"/>
  <c r="B220" i="48"/>
  <c r="E219" i="48"/>
  <c r="D219" i="48"/>
  <c r="C219" i="48"/>
  <c r="B219" i="48"/>
  <c r="E218" i="48"/>
  <c r="D218" i="48"/>
  <c r="C218" i="48"/>
  <c r="B218" i="48"/>
  <c r="E217" i="48"/>
  <c r="D217" i="48"/>
  <c r="C217" i="48"/>
  <c r="B217" i="48"/>
  <c r="E216" i="48"/>
  <c r="D216" i="48"/>
  <c r="C216" i="48"/>
  <c r="B216" i="48"/>
  <c r="E215" i="48"/>
  <c r="D215" i="48"/>
  <c r="C215" i="48"/>
  <c r="B215" i="48"/>
  <c r="E214" i="48"/>
  <c r="D214" i="48"/>
  <c r="C214" i="48"/>
  <c r="B214" i="48"/>
  <c r="E213" i="48"/>
  <c r="D213" i="48"/>
  <c r="C213" i="48"/>
  <c r="B213" i="48"/>
  <c r="E212" i="48"/>
  <c r="D212" i="48"/>
  <c r="C212" i="48"/>
  <c r="B212" i="48"/>
  <c r="E211" i="48"/>
  <c r="D211" i="48"/>
  <c r="C211" i="48"/>
  <c r="B211" i="48"/>
  <c r="E210" i="48"/>
  <c r="D210" i="48"/>
  <c r="C210" i="48"/>
  <c r="B210" i="48"/>
  <c r="E209" i="48"/>
  <c r="D209" i="48"/>
  <c r="C209" i="48"/>
  <c r="B209" i="48"/>
  <c r="E208" i="48"/>
  <c r="D208" i="48"/>
  <c r="C208" i="48"/>
  <c r="B208" i="48"/>
  <c r="E207" i="48"/>
  <c r="D207" i="48"/>
  <c r="C207" i="48"/>
  <c r="B207" i="48"/>
  <c r="E206" i="48"/>
  <c r="D206" i="48"/>
  <c r="C206" i="48"/>
  <c r="B206" i="48"/>
  <c r="E205" i="48"/>
  <c r="D205" i="48"/>
  <c r="C205" i="48"/>
  <c r="B205" i="48"/>
  <c r="E204" i="48"/>
  <c r="D204" i="48"/>
  <c r="C204" i="48"/>
  <c r="B204" i="48"/>
  <c r="E203" i="48"/>
  <c r="D203" i="48"/>
  <c r="C203" i="48"/>
  <c r="B203" i="48"/>
  <c r="E202" i="48"/>
  <c r="D202" i="48"/>
  <c r="C202" i="48"/>
  <c r="B202" i="48"/>
  <c r="E201" i="48"/>
  <c r="D201" i="48"/>
  <c r="C201" i="48"/>
  <c r="B201" i="48"/>
  <c r="E200" i="48"/>
  <c r="D200" i="48"/>
  <c r="C200" i="48"/>
  <c r="B200" i="48"/>
  <c r="E199" i="48"/>
  <c r="D199" i="48"/>
  <c r="C199" i="48"/>
  <c r="B199" i="48"/>
  <c r="E198" i="48"/>
  <c r="D198" i="48"/>
  <c r="C198" i="48"/>
  <c r="B198" i="48"/>
  <c r="E197" i="48"/>
  <c r="D197" i="48"/>
  <c r="C197" i="48"/>
  <c r="B197" i="48"/>
  <c r="E196" i="48"/>
  <c r="D196" i="48"/>
  <c r="C196" i="48"/>
  <c r="B196" i="48"/>
  <c r="E195" i="48"/>
  <c r="D195" i="48"/>
  <c r="C195" i="48"/>
  <c r="B195" i="48"/>
  <c r="E194" i="48"/>
  <c r="D194" i="48"/>
  <c r="C194" i="48"/>
  <c r="B194" i="48"/>
  <c r="E193" i="48"/>
  <c r="D193" i="48"/>
  <c r="C193" i="48"/>
  <c r="B193" i="48"/>
  <c r="E192" i="48"/>
  <c r="D192" i="48"/>
  <c r="C192" i="48"/>
  <c r="B192" i="48"/>
  <c r="E191" i="48"/>
  <c r="D191" i="48"/>
  <c r="C191" i="48"/>
  <c r="B191" i="48"/>
  <c r="E190" i="48"/>
  <c r="D190" i="48"/>
  <c r="C190" i="48"/>
  <c r="B190" i="48"/>
  <c r="E189" i="48"/>
  <c r="D189" i="48"/>
  <c r="C189" i="48"/>
  <c r="B189" i="48"/>
  <c r="E188" i="48"/>
  <c r="D188" i="48"/>
  <c r="C188" i="48"/>
  <c r="B188" i="48"/>
  <c r="E187" i="48"/>
  <c r="D187" i="48"/>
  <c r="C187" i="48"/>
  <c r="B187" i="48"/>
  <c r="E186" i="48"/>
  <c r="D186" i="48"/>
  <c r="C186" i="48"/>
  <c r="B186" i="48"/>
  <c r="E185" i="48"/>
  <c r="D185" i="48"/>
  <c r="C185" i="48"/>
  <c r="B185" i="48"/>
  <c r="E184" i="48"/>
  <c r="D184" i="48"/>
  <c r="C184" i="48"/>
  <c r="B184" i="48"/>
  <c r="E183" i="48"/>
  <c r="D183" i="48"/>
  <c r="C183" i="48"/>
  <c r="B183" i="48"/>
  <c r="E182" i="48"/>
  <c r="D182" i="48"/>
  <c r="C182" i="48"/>
  <c r="B182" i="48"/>
  <c r="E181" i="48"/>
  <c r="D181" i="48"/>
  <c r="C181" i="48"/>
  <c r="B181" i="48"/>
  <c r="E180" i="48"/>
  <c r="D180" i="48"/>
  <c r="C180" i="48"/>
  <c r="B180" i="48"/>
  <c r="E179" i="48"/>
  <c r="D179" i="48"/>
  <c r="C179" i="48"/>
  <c r="B179" i="48"/>
  <c r="E178" i="48"/>
  <c r="D178" i="48"/>
  <c r="C178" i="48"/>
  <c r="B178" i="48"/>
  <c r="E177" i="48"/>
  <c r="D177" i="48"/>
  <c r="C177" i="48"/>
  <c r="B177" i="48"/>
  <c r="E176" i="48"/>
  <c r="D176" i="48"/>
  <c r="C176" i="48"/>
  <c r="B176" i="48"/>
  <c r="E175" i="48"/>
  <c r="D175" i="48"/>
  <c r="C175" i="48"/>
  <c r="B175" i="48"/>
  <c r="E174" i="48"/>
  <c r="D174" i="48"/>
  <c r="C174" i="48"/>
  <c r="B174" i="48"/>
  <c r="E173" i="48"/>
  <c r="D173" i="48"/>
  <c r="C173" i="48"/>
  <c r="B173" i="48"/>
  <c r="E172" i="48"/>
  <c r="D172" i="48"/>
  <c r="C172" i="48"/>
  <c r="B172" i="48"/>
  <c r="E171" i="48"/>
  <c r="D171" i="48"/>
  <c r="C171" i="48"/>
  <c r="B171" i="48"/>
  <c r="E170" i="48"/>
  <c r="D170" i="48"/>
  <c r="C170" i="48"/>
  <c r="B170" i="48"/>
  <c r="E169" i="48"/>
  <c r="D169" i="48"/>
  <c r="C169" i="48"/>
  <c r="B169" i="48"/>
  <c r="E168" i="48"/>
  <c r="D168" i="48"/>
  <c r="C168" i="48"/>
  <c r="B168" i="48"/>
  <c r="E167" i="48"/>
  <c r="D167" i="48"/>
  <c r="C167" i="48"/>
  <c r="B167" i="48"/>
  <c r="E166" i="48"/>
  <c r="D166" i="48"/>
  <c r="C166" i="48"/>
  <c r="B166" i="48"/>
  <c r="E165" i="48"/>
  <c r="D165" i="48"/>
  <c r="C165" i="48"/>
  <c r="B165" i="48"/>
  <c r="E164" i="48"/>
  <c r="D164" i="48"/>
  <c r="C164" i="48"/>
  <c r="B164" i="48"/>
  <c r="E163" i="48"/>
  <c r="D163" i="48"/>
  <c r="C163" i="48"/>
  <c r="B163" i="48"/>
  <c r="E162" i="48"/>
  <c r="D162" i="48"/>
  <c r="C162" i="48"/>
  <c r="B162" i="48"/>
  <c r="E161" i="48"/>
  <c r="D161" i="48"/>
  <c r="C161" i="48"/>
  <c r="B161" i="48"/>
  <c r="E160" i="48"/>
  <c r="D160" i="48"/>
  <c r="C160" i="48"/>
  <c r="B160" i="48"/>
  <c r="E159" i="48"/>
  <c r="D159" i="48"/>
  <c r="C159" i="48"/>
  <c r="B159" i="48"/>
  <c r="E158" i="48"/>
  <c r="D158" i="48"/>
  <c r="C158" i="48"/>
  <c r="B158" i="48"/>
  <c r="E157" i="48"/>
  <c r="D157" i="48"/>
  <c r="C157" i="48"/>
  <c r="B157" i="48"/>
  <c r="E156" i="48"/>
  <c r="D156" i="48"/>
  <c r="C156" i="48"/>
  <c r="B156" i="48"/>
  <c r="E155" i="48"/>
  <c r="D155" i="48"/>
  <c r="C155" i="48"/>
  <c r="B155" i="48"/>
  <c r="E154" i="48"/>
  <c r="D154" i="48"/>
  <c r="C154" i="48"/>
  <c r="B154" i="48"/>
  <c r="E153" i="48"/>
  <c r="D153" i="48"/>
  <c r="C153" i="48"/>
  <c r="B153" i="48"/>
  <c r="E152" i="48"/>
  <c r="D152" i="48"/>
  <c r="C152" i="48"/>
  <c r="B152" i="48"/>
  <c r="E151" i="48"/>
  <c r="D151" i="48"/>
  <c r="C151" i="48"/>
  <c r="B151" i="48"/>
  <c r="E150" i="48"/>
  <c r="D150" i="48"/>
  <c r="C150" i="48"/>
  <c r="B150" i="48"/>
  <c r="E149" i="48"/>
  <c r="D149" i="48"/>
  <c r="C149" i="48"/>
  <c r="B149" i="48"/>
  <c r="E148" i="48"/>
  <c r="D148" i="48"/>
  <c r="C148" i="48"/>
  <c r="B148" i="48"/>
  <c r="E147" i="48"/>
  <c r="D147" i="48"/>
  <c r="C147" i="48"/>
  <c r="B147" i="48"/>
  <c r="E146" i="48"/>
  <c r="D146" i="48"/>
  <c r="C146" i="48"/>
  <c r="B146" i="48"/>
  <c r="E145" i="48"/>
  <c r="D145" i="48"/>
  <c r="C145" i="48"/>
  <c r="B145" i="48"/>
  <c r="E144" i="48"/>
  <c r="D144" i="48"/>
  <c r="C144" i="48"/>
  <c r="B144" i="48"/>
  <c r="E143" i="48"/>
  <c r="D143" i="48"/>
  <c r="C143" i="48"/>
  <c r="B143" i="48"/>
  <c r="E142" i="48"/>
  <c r="D142" i="48"/>
  <c r="C142" i="48"/>
  <c r="B142" i="48"/>
  <c r="E141" i="48"/>
  <c r="D141" i="48"/>
  <c r="C141" i="48"/>
  <c r="B141" i="48"/>
  <c r="E140" i="48"/>
  <c r="D140" i="48"/>
  <c r="C140" i="48"/>
  <c r="B140" i="48"/>
  <c r="E139" i="48"/>
  <c r="D139" i="48"/>
  <c r="C139" i="48"/>
  <c r="B139" i="48"/>
  <c r="E138" i="48"/>
  <c r="D138" i="48"/>
  <c r="C138" i="48"/>
  <c r="B138" i="48"/>
  <c r="E137" i="48"/>
  <c r="D137" i="48"/>
  <c r="C137" i="48"/>
  <c r="B137" i="48"/>
  <c r="E136" i="48"/>
  <c r="D136" i="48"/>
  <c r="C136" i="48"/>
  <c r="B136" i="48"/>
  <c r="E135" i="48"/>
  <c r="D135" i="48"/>
  <c r="C135" i="48"/>
  <c r="B135" i="48"/>
  <c r="E134" i="48"/>
  <c r="D134" i="48"/>
  <c r="C134" i="48"/>
  <c r="B134" i="48"/>
  <c r="E133" i="48"/>
  <c r="D133" i="48"/>
  <c r="C133" i="48"/>
  <c r="B133" i="48"/>
  <c r="E132" i="48"/>
  <c r="D132" i="48"/>
  <c r="C132" i="48"/>
  <c r="B132" i="48"/>
  <c r="E131" i="48"/>
  <c r="D131" i="48"/>
  <c r="C131" i="48"/>
  <c r="B131" i="48"/>
  <c r="E130" i="48"/>
  <c r="D130" i="48"/>
  <c r="C130" i="48"/>
  <c r="B130" i="48"/>
  <c r="E129" i="48"/>
  <c r="D129" i="48"/>
  <c r="C129" i="48"/>
  <c r="B129" i="48"/>
  <c r="E128" i="48"/>
  <c r="D128" i="48"/>
  <c r="C128" i="48"/>
  <c r="B128" i="48"/>
  <c r="E127" i="48"/>
  <c r="D127" i="48"/>
  <c r="C127" i="48"/>
  <c r="B127" i="48"/>
  <c r="E126" i="48"/>
  <c r="D126" i="48"/>
  <c r="C126" i="48"/>
  <c r="B126" i="48"/>
  <c r="E125" i="48"/>
  <c r="D125" i="48"/>
  <c r="C125" i="48"/>
  <c r="B125" i="48"/>
  <c r="E124" i="48"/>
  <c r="D124" i="48"/>
  <c r="C124" i="48"/>
  <c r="B124" i="48"/>
  <c r="E123" i="48"/>
  <c r="D123" i="48"/>
  <c r="C123" i="48"/>
  <c r="B123" i="48"/>
  <c r="E122" i="48"/>
  <c r="D122" i="48"/>
  <c r="C122" i="48"/>
  <c r="B122" i="48"/>
  <c r="E121" i="48"/>
  <c r="D121" i="48"/>
  <c r="C121" i="48"/>
  <c r="B121" i="48"/>
  <c r="E120" i="48"/>
  <c r="D120" i="48"/>
  <c r="C120" i="48"/>
  <c r="B120" i="48"/>
  <c r="E119" i="48"/>
  <c r="D119" i="48"/>
  <c r="C119" i="48"/>
  <c r="B119" i="48"/>
  <c r="E118" i="48"/>
  <c r="D118" i="48"/>
  <c r="C118" i="48"/>
  <c r="B118" i="48"/>
  <c r="E117" i="48"/>
  <c r="D117" i="48"/>
  <c r="C117" i="48"/>
  <c r="B117" i="48"/>
  <c r="E116" i="48"/>
  <c r="D116" i="48"/>
  <c r="C116" i="48"/>
  <c r="B116" i="48"/>
  <c r="E115" i="48"/>
  <c r="D115" i="48"/>
  <c r="C115" i="48"/>
  <c r="B115" i="48"/>
  <c r="E114" i="48"/>
  <c r="D114" i="48"/>
  <c r="C114" i="48"/>
  <c r="B114" i="48"/>
  <c r="E113" i="48"/>
  <c r="D113" i="48"/>
  <c r="C113" i="48"/>
  <c r="B113" i="48"/>
  <c r="E112" i="48"/>
  <c r="D112" i="48"/>
  <c r="C112" i="48"/>
  <c r="B112" i="48"/>
  <c r="E111" i="48"/>
  <c r="D111" i="48"/>
  <c r="C111" i="48"/>
  <c r="B111" i="48"/>
  <c r="E110" i="48"/>
  <c r="D110" i="48"/>
  <c r="C110" i="48"/>
  <c r="B110" i="48"/>
  <c r="E109" i="48"/>
  <c r="D109" i="48"/>
  <c r="C109" i="48"/>
  <c r="B109" i="48"/>
  <c r="E108" i="48"/>
  <c r="D108" i="48"/>
  <c r="C108" i="48"/>
  <c r="B108" i="48"/>
  <c r="E107" i="48"/>
  <c r="D107" i="48"/>
  <c r="C107" i="48"/>
  <c r="B107" i="48"/>
  <c r="E106" i="48"/>
  <c r="D106" i="48"/>
  <c r="C106" i="48"/>
  <c r="B106" i="48"/>
  <c r="E105" i="48"/>
  <c r="D105" i="48"/>
  <c r="C105" i="48"/>
  <c r="B105" i="48"/>
  <c r="E104" i="48"/>
  <c r="D104" i="48"/>
  <c r="C104" i="48"/>
  <c r="B104" i="48"/>
  <c r="E103" i="48"/>
  <c r="D103" i="48"/>
  <c r="C103" i="48"/>
  <c r="B103" i="48"/>
  <c r="E102" i="48"/>
  <c r="D102" i="48"/>
  <c r="C102" i="48"/>
  <c r="B102" i="48"/>
  <c r="E101" i="48"/>
  <c r="D101" i="48"/>
  <c r="C101" i="48"/>
  <c r="B101" i="48"/>
  <c r="E100" i="48"/>
  <c r="D100" i="48"/>
  <c r="C100" i="48"/>
  <c r="B100" i="48"/>
  <c r="E99" i="48"/>
  <c r="D99" i="48"/>
  <c r="C99" i="48"/>
  <c r="B99" i="48"/>
  <c r="E98" i="48"/>
  <c r="D98" i="48"/>
  <c r="C98" i="48"/>
  <c r="B98" i="48"/>
  <c r="E97" i="48"/>
  <c r="D97" i="48"/>
  <c r="C97" i="48"/>
  <c r="B97" i="48"/>
  <c r="E96" i="48"/>
  <c r="D96" i="48"/>
  <c r="C96" i="48"/>
  <c r="B96" i="48"/>
  <c r="E95" i="48"/>
  <c r="D95" i="48"/>
  <c r="C95" i="48"/>
  <c r="B95" i="48"/>
  <c r="E94" i="48"/>
  <c r="D94" i="48"/>
  <c r="C94" i="48"/>
  <c r="B94" i="48"/>
  <c r="E93" i="48"/>
  <c r="D93" i="48"/>
  <c r="C93" i="48"/>
  <c r="B93" i="48"/>
  <c r="E92" i="48"/>
  <c r="D92" i="48"/>
  <c r="C92" i="48"/>
  <c r="B92" i="48"/>
  <c r="E91" i="48"/>
  <c r="D91" i="48"/>
  <c r="C91" i="48"/>
  <c r="B91" i="48"/>
  <c r="E90" i="48"/>
  <c r="D90" i="48"/>
  <c r="C90" i="48"/>
  <c r="B90" i="48"/>
  <c r="E89" i="48"/>
  <c r="D89" i="48"/>
  <c r="C89" i="48"/>
  <c r="B89" i="48"/>
  <c r="E88" i="48"/>
  <c r="D88" i="48"/>
  <c r="C88" i="48"/>
  <c r="B88" i="48"/>
  <c r="E87" i="48"/>
  <c r="D87" i="48"/>
  <c r="C87" i="48"/>
  <c r="B87" i="48"/>
  <c r="E86" i="48"/>
  <c r="D86" i="48"/>
  <c r="C86" i="48"/>
  <c r="B86" i="48"/>
  <c r="E85" i="48"/>
  <c r="D85" i="48"/>
  <c r="C85" i="48"/>
  <c r="B85" i="48"/>
  <c r="E84" i="48"/>
  <c r="D84" i="48"/>
  <c r="C84" i="48"/>
  <c r="B84" i="48"/>
  <c r="E83" i="48"/>
  <c r="D83" i="48"/>
  <c r="C83" i="48"/>
  <c r="B83" i="48"/>
  <c r="E82" i="48"/>
  <c r="D82" i="48"/>
  <c r="C82" i="48"/>
  <c r="B82" i="48"/>
  <c r="E81" i="48"/>
  <c r="D81" i="48"/>
  <c r="C81" i="48"/>
  <c r="B81" i="48"/>
  <c r="E80" i="48"/>
  <c r="D80" i="48"/>
  <c r="C80" i="48"/>
  <c r="B80" i="48"/>
  <c r="E79" i="48"/>
  <c r="D79" i="48"/>
  <c r="C79" i="48"/>
  <c r="B79" i="48"/>
  <c r="E78" i="48"/>
  <c r="D78" i="48"/>
  <c r="C78" i="48"/>
  <c r="B78" i="48"/>
  <c r="E77" i="48"/>
  <c r="D77" i="48"/>
  <c r="C77" i="48"/>
  <c r="B77" i="48"/>
  <c r="E76" i="48"/>
  <c r="D76" i="48"/>
  <c r="C76" i="48"/>
  <c r="B76" i="48"/>
  <c r="E75" i="48"/>
  <c r="D75" i="48"/>
  <c r="C75" i="48"/>
  <c r="B75" i="48"/>
  <c r="E74" i="48"/>
  <c r="D74" i="48"/>
  <c r="C74" i="48"/>
  <c r="B74" i="48"/>
  <c r="E73" i="48"/>
  <c r="D73" i="48"/>
  <c r="C73" i="48"/>
  <c r="B73" i="48"/>
  <c r="E72" i="48"/>
  <c r="D72" i="48"/>
  <c r="C72" i="48"/>
  <c r="B72" i="48"/>
  <c r="E71" i="48"/>
  <c r="D71" i="48"/>
  <c r="C71" i="48"/>
  <c r="B71" i="48"/>
  <c r="E70" i="48"/>
  <c r="D70" i="48"/>
  <c r="C70" i="48"/>
  <c r="B70" i="48"/>
  <c r="E69" i="48"/>
  <c r="D69" i="48"/>
  <c r="C69" i="48"/>
  <c r="B69" i="48"/>
  <c r="E68" i="48"/>
  <c r="D68" i="48"/>
  <c r="C68" i="48"/>
  <c r="B68" i="48"/>
  <c r="E67" i="48"/>
  <c r="D67" i="48"/>
  <c r="C67" i="48"/>
  <c r="B67" i="48"/>
  <c r="E66" i="48"/>
  <c r="D66" i="48"/>
  <c r="C66" i="48"/>
  <c r="B66" i="48"/>
  <c r="E65" i="48"/>
  <c r="D65" i="48"/>
  <c r="C65" i="48"/>
  <c r="B65" i="48"/>
  <c r="E64" i="48"/>
  <c r="D64" i="48"/>
  <c r="C64" i="48"/>
  <c r="B64" i="48"/>
  <c r="E63" i="48"/>
  <c r="D63" i="48"/>
  <c r="C63" i="48"/>
  <c r="B63" i="48"/>
  <c r="E62" i="48"/>
  <c r="D62" i="48"/>
  <c r="C62" i="48"/>
  <c r="B62" i="48"/>
  <c r="E61" i="48"/>
  <c r="D61" i="48"/>
  <c r="C61" i="48"/>
  <c r="B61" i="48"/>
  <c r="E60" i="48"/>
  <c r="D60" i="48"/>
  <c r="C60" i="48"/>
  <c r="B60" i="48"/>
  <c r="E59" i="48"/>
  <c r="D59" i="48"/>
  <c r="C59" i="48"/>
  <c r="B59" i="48"/>
  <c r="E58" i="48"/>
  <c r="D58" i="48"/>
  <c r="C58" i="48"/>
  <c r="B58" i="48"/>
  <c r="E57" i="48"/>
  <c r="D57" i="48"/>
  <c r="C57" i="48"/>
  <c r="B57" i="48"/>
  <c r="E56" i="48"/>
  <c r="D56" i="48"/>
  <c r="C56" i="48"/>
  <c r="B56" i="48"/>
  <c r="E55" i="48"/>
  <c r="D55" i="48"/>
  <c r="C55" i="48"/>
  <c r="B55" i="48"/>
  <c r="E54" i="48"/>
  <c r="D54" i="48"/>
  <c r="C54" i="48"/>
  <c r="B54" i="48"/>
  <c r="E53" i="48"/>
  <c r="D53" i="48"/>
  <c r="C53" i="48"/>
  <c r="B53" i="48"/>
  <c r="E52" i="48"/>
  <c r="D52" i="48"/>
  <c r="C52" i="48"/>
  <c r="B52" i="48"/>
  <c r="E51" i="48"/>
  <c r="D51" i="48"/>
  <c r="C51" i="48"/>
  <c r="B51" i="48"/>
  <c r="E50" i="48"/>
  <c r="D50" i="48"/>
  <c r="C50" i="48"/>
  <c r="B50" i="48"/>
  <c r="E49" i="48"/>
  <c r="D49" i="48"/>
  <c r="C49" i="48"/>
  <c r="B49" i="48"/>
  <c r="E48" i="48"/>
  <c r="D48" i="48"/>
  <c r="C48" i="48"/>
  <c r="B48" i="48"/>
  <c r="E47" i="48"/>
  <c r="D47" i="48"/>
  <c r="C47" i="48"/>
  <c r="B47" i="48"/>
  <c r="E46" i="48"/>
  <c r="D46" i="48"/>
  <c r="C46" i="48"/>
  <c r="B46" i="48"/>
  <c r="E45" i="48"/>
  <c r="D45" i="48"/>
  <c r="C45" i="48"/>
  <c r="B45" i="48"/>
  <c r="E44" i="48"/>
  <c r="D44" i="48"/>
  <c r="C44" i="48"/>
  <c r="B44" i="48"/>
  <c r="E43" i="48"/>
  <c r="D43" i="48"/>
  <c r="C43" i="48"/>
  <c r="B43" i="48"/>
  <c r="E42" i="48"/>
  <c r="D42" i="48"/>
  <c r="C42" i="48"/>
  <c r="B42" i="48"/>
  <c r="E41" i="48"/>
  <c r="D41" i="48"/>
  <c r="C41" i="48"/>
  <c r="B41" i="48"/>
  <c r="E40" i="48"/>
  <c r="D40" i="48"/>
  <c r="C40" i="48"/>
  <c r="B40" i="48"/>
  <c r="E39" i="48"/>
  <c r="D39" i="48"/>
  <c r="C39" i="48"/>
  <c r="B39" i="48"/>
  <c r="E38" i="48"/>
  <c r="D38" i="48"/>
  <c r="C38" i="48"/>
  <c r="B38" i="48"/>
  <c r="E37" i="48"/>
  <c r="D37" i="48"/>
  <c r="C37" i="48"/>
  <c r="B37" i="48"/>
  <c r="E36" i="48"/>
  <c r="D36" i="48"/>
  <c r="C36" i="48"/>
  <c r="B36" i="48"/>
  <c r="E35" i="48"/>
  <c r="D35" i="48"/>
  <c r="C35" i="48"/>
  <c r="B35" i="48"/>
  <c r="E34" i="48"/>
  <c r="D34" i="48"/>
  <c r="C34" i="48"/>
  <c r="B34" i="48"/>
  <c r="E33" i="48"/>
  <c r="D33" i="48"/>
  <c r="C33" i="48"/>
  <c r="B33" i="48"/>
  <c r="E32" i="48"/>
  <c r="D32" i="48"/>
  <c r="C32" i="48"/>
  <c r="B32" i="48"/>
  <c r="E31" i="48"/>
  <c r="D31" i="48"/>
  <c r="C31" i="48"/>
  <c r="B31" i="48"/>
  <c r="E30" i="48"/>
  <c r="D30" i="48"/>
  <c r="C30" i="48"/>
  <c r="B30" i="48"/>
  <c r="E29" i="48"/>
  <c r="D29" i="48"/>
  <c r="C29" i="48"/>
  <c r="B29" i="48"/>
  <c r="E28" i="48"/>
  <c r="D28" i="48"/>
  <c r="C28" i="48"/>
  <c r="B28" i="48"/>
  <c r="E27" i="48"/>
  <c r="D27" i="48"/>
  <c r="C27" i="48"/>
  <c r="B27" i="48"/>
  <c r="E26" i="48"/>
  <c r="D26" i="48"/>
  <c r="C26" i="48"/>
  <c r="B26" i="48"/>
  <c r="E25" i="48"/>
  <c r="D25" i="48"/>
  <c r="C25" i="48"/>
  <c r="B25" i="48"/>
  <c r="E24" i="48"/>
  <c r="D24" i="48"/>
  <c r="C24" i="48"/>
  <c r="B24" i="48"/>
  <c r="E23" i="48"/>
  <c r="D23" i="48"/>
  <c r="C23" i="48"/>
  <c r="B23" i="48"/>
  <c r="E22" i="48"/>
  <c r="D22" i="48"/>
  <c r="C22" i="48"/>
  <c r="B22" i="48"/>
  <c r="E21" i="48"/>
  <c r="D21" i="48"/>
  <c r="C21" i="48"/>
  <c r="B21" i="48"/>
  <c r="E20" i="48"/>
  <c r="D20" i="48"/>
  <c r="C20" i="48"/>
  <c r="B20" i="48"/>
  <c r="E19" i="48"/>
  <c r="D19" i="48"/>
  <c r="C19" i="48"/>
  <c r="B19" i="48"/>
  <c r="E18" i="48"/>
  <c r="D18" i="48"/>
  <c r="C18" i="48"/>
  <c r="B18" i="48"/>
  <c r="E17" i="48"/>
  <c r="D17" i="48"/>
  <c r="C17" i="48"/>
  <c r="B17" i="48"/>
  <c r="E16" i="48"/>
  <c r="D16" i="48"/>
  <c r="C16" i="48"/>
  <c r="B16" i="48"/>
  <c r="E15" i="48"/>
  <c r="D15" i="48"/>
  <c r="C15" i="48"/>
  <c r="B15" i="48"/>
  <c r="E14" i="48"/>
  <c r="D14" i="48"/>
  <c r="C14" i="48"/>
  <c r="B14" i="48"/>
  <c r="E13" i="48"/>
  <c r="C13" i="48"/>
  <c r="B13" i="48"/>
  <c r="E12" i="48"/>
  <c r="D12" i="48"/>
  <c r="C12" i="48"/>
  <c r="B12" i="48"/>
  <c r="E11" i="48"/>
  <c r="D11" i="48"/>
  <c r="C11" i="48"/>
  <c r="B11" i="48"/>
  <c r="E10" i="48"/>
  <c r="D10" i="48"/>
  <c r="C10" i="48"/>
  <c r="B10" i="48"/>
  <c r="E9" i="48"/>
  <c r="D9" i="48"/>
  <c r="C9" i="48"/>
  <c r="B9" i="48"/>
  <c r="E8" i="48"/>
  <c r="D8" i="48"/>
  <c r="C8" i="48"/>
  <c r="B8" i="48"/>
  <c r="C7" i="48"/>
  <c r="B7" i="48"/>
  <c r="C6" i="48"/>
  <c r="B6" i="48"/>
  <c r="C5" i="48"/>
  <c r="B5" i="48"/>
  <c r="C4" i="48"/>
  <c r="B4" i="48"/>
  <c r="E3" i="48"/>
  <c r="D3" i="48"/>
  <c r="C3" i="48"/>
  <c r="B2" i="48"/>
  <c r="BO152" i="48"/>
  <c r="BO166" i="48"/>
  <c r="BO224" i="48"/>
  <c r="BO208" i="48"/>
  <c r="BO138" i="48"/>
  <c r="BO31" i="48"/>
  <c r="BO301" i="48"/>
  <c r="BO349" i="48"/>
  <c r="BO433" i="48"/>
  <c r="BO259" i="48"/>
  <c r="BO75" i="48"/>
  <c r="BO403" i="48"/>
  <c r="BO23" i="48"/>
  <c r="BO24" i="48"/>
  <c r="BO464" i="48"/>
  <c r="BO497" i="48"/>
  <c r="BO81" i="48"/>
  <c r="BO287" i="48"/>
  <c r="BO58" i="48"/>
  <c r="BO153" i="48"/>
  <c r="BO170" i="48"/>
  <c r="BO202" i="48"/>
  <c r="BO220" i="48"/>
  <c r="BO307" i="48"/>
  <c r="BO99" i="48"/>
  <c r="BO106" i="48"/>
  <c r="BO315" i="48"/>
  <c r="BO463" i="48"/>
  <c r="BO347" i="48"/>
  <c r="BO419" i="48"/>
  <c r="BO93" i="48"/>
  <c r="BO101" i="48"/>
  <c r="BO111" i="48"/>
  <c r="BO130" i="48"/>
  <c r="BO269" i="48"/>
  <c r="BO97" i="48"/>
  <c r="BO206" i="48"/>
  <c r="BO64" i="48"/>
  <c r="BO121" i="48"/>
  <c r="BO150" i="48"/>
  <c r="BO365" i="48"/>
  <c r="BO165" i="48"/>
  <c r="BO37" i="48"/>
  <c r="BO197" i="48"/>
  <c r="BO359" i="48"/>
  <c r="BO161" i="48"/>
  <c r="BO177" i="48"/>
  <c r="BO196" i="48"/>
  <c r="BO263" i="48"/>
  <c r="BO279" i="48"/>
  <c r="BO335" i="48"/>
  <c r="BO355" i="48"/>
  <c r="BO399" i="48"/>
  <c r="BO445" i="48"/>
  <c r="BO397" i="48"/>
  <c r="BO444" i="48"/>
  <c r="BO142" i="48"/>
  <c r="BO352" i="48"/>
  <c r="BO382" i="48"/>
  <c r="BO396" i="48"/>
  <c r="BO429" i="48"/>
  <c r="BO117" i="48"/>
  <c r="BO323" i="48"/>
  <c r="BO389" i="48"/>
  <c r="BO43" i="48"/>
  <c r="BO100" i="48"/>
  <c r="BO144" i="48"/>
  <c r="BO163" i="48"/>
  <c r="BO246" i="48"/>
  <c r="BO306" i="48"/>
  <c r="BO371" i="48"/>
  <c r="BO492" i="48"/>
  <c r="BO78" i="48"/>
  <c r="BO40" i="48"/>
  <c r="BO21" i="48"/>
  <c r="BO158" i="48"/>
  <c r="BO241" i="48"/>
  <c r="BO459" i="48"/>
  <c r="BO216" i="48"/>
  <c r="BO268" i="48"/>
  <c r="BO299" i="48"/>
  <c r="BO328" i="48"/>
  <c r="BO378" i="48"/>
  <c r="BO235" i="48"/>
  <c r="BO406" i="48"/>
  <c r="BO408" i="48"/>
  <c r="BO10" i="48"/>
  <c r="BO72" i="48"/>
  <c r="BO168" i="48"/>
  <c r="BO193" i="48"/>
  <c r="BO292" i="48"/>
  <c r="BO455" i="48"/>
  <c r="BO456" i="48"/>
  <c r="BO478" i="48"/>
  <c r="BO480" i="48"/>
  <c r="BO34" i="48"/>
  <c r="BO47" i="48"/>
  <c r="BO120" i="48"/>
  <c r="BO136" i="48"/>
  <c r="BO262" i="48"/>
  <c r="BO291" i="48"/>
  <c r="BO341" i="48"/>
  <c r="BO404" i="48"/>
  <c r="BO454" i="48"/>
  <c r="BO103" i="48"/>
  <c r="BO104" i="48"/>
  <c r="BO230" i="48"/>
  <c r="BO234" i="48"/>
  <c r="BO236" i="48"/>
  <c r="BO363" i="48"/>
  <c r="BO162" i="48"/>
  <c r="BO212" i="48"/>
  <c r="BO219" i="48"/>
  <c r="BO19" i="48"/>
  <c r="BO20" i="48"/>
  <c r="BO22" i="48"/>
  <c r="BO131" i="48"/>
  <c r="BO188" i="48"/>
  <c r="BO260" i="48"/>
  <c r="BO437" i="48"/>
  <c r="BO28" i="48"/>
  <c r="BO54" i="48"/>
  <c r="BO127" i="48"/>
  <c r="BO156" i="48"/>
  <c r="BO159" i="48"/>
  <c r="BO174" i="48"/>
  <c r="BO207" i="48"/>
  <c r="BO321" i="48"/>
  <c r="BO413" i="48"/>
  <c r="BO51" i="48"/>
  <c r="BO85" i="48"/>
  <c r="BO392" i="48"/>
  <c r="BO48" i="48"/>
  <c r="BO122" i="48"/>
  <c r="BO123" i="48"/>
  <c r="BO244" i="48"/>
  <c r="BO346" i="48"/>
  <c r="BO390" i="48"/>
  <c r="BO391" i="48"/>
  <c r="BO46" i="48"/>
  <c r="BO76" i="48"/>
  <c r="BO115" i="48"/>
  <c r="BO119" i="48"/>
  <c r="BO169" i="48"/>
  <c r="BO194" i="48"/>
  <c r="BO195" i="48"/>
  <c r="BO289" i="48"/>
  <c r="BO302" i="48"/>
  <c r="BO303" i="48"/>
  <c r="BO431" i="48"/>
  <c r="BO147" i="48"/>
  <c r="BO280" i="48"/>
  <c r="BO285" i="48"/>
  <c r="BO381" i="48"/>
  <c r="BO447" i="48"/>
  <c r="BO25" i="48"/>
  <c r="BO30" i="48"/>
  <c r="BO69" i="48"/>
  <c r="BO7" i="48"/>
  <c r="BO32" i="48"/>
  <c r="CC2" i="48"/>
  <c r="J13" i="13"/>
  <c r="BO11" i="48"/>
  <c r="BO12" i="48"/>
  <c r="BO35" i="48"/>
  <c r="BO17" i="48"/>
  <c r="BO18" i="48"/>
  <c r="BO50" i="48"/>
  <c r="BO71" i="48"/>
  <c r="BO44" i="48"/>
  <c r="BO74" i="48"/>
  <c r="BO107" i="48"/>
  <c r="BO124" i="48"/>
  <c r="BO164" i="48"/>
  <c r="BO62" i="48"/>
  <c r="BO109" i="48"/>
  <c r="BO112" i="48"/>
  <c r="BO113" i="48"/>
  <c r="BO125" i="48"/>
  <c r="BO146" i="48"/>
  <c r="BO182" i="48"/>
  <c r="BO192" i="48"/>
  <c r="BO198" i="48"/>
  <c r="BO52" i="48"/>
  <c r="BO84" i="48"/>
  <c r="BO129" i="48"/>
  <c r="BO172" i="48"/>
  <c r="BO176" i="48"/>
  <c r="BO183" i="48"/>
  <c r="BO190" i="48"/>
  <c r="BO205" i="48"/>
  <c r="BO217" i="48"/>
  <c r="BO89" i="48"/>
  <c r="BO90" i="48"/>
  <c r="BO96" i="48"/>
  <c r="BO154" i="48"/>
  <c r="BO87" i="48"/>
  <c r="BO88" i="48"/>
  <c r="BO98" i="48"/>
  <c r="BO116" i="48"/>
  <c r="BO184" i="48"/>
  <c r="BO180" i="48"/>
  <c r="BO257" i="48"/>
  <c r="BO281" i="48"/>
  <c r="BO297" i="48"/>
  <c r="BO331" i="48"/>
  <c r="BO310" i="48"/>
  <c r="BO311" i="48"/>
  <c r="BO322" i="48"/>
  <c r="BO337" i="48"/>
  <c r="BO338" i="48"/>
  <c r="BO340" i="48"/>
  <c r="BO200" i="48"/>
  <c r="BO218" i="48"/>
  <c r="BO232" i="48"/>
  <c r="BO239" i="48"/>
  <c r="BO242" i="48"/>
  <c r="BO250" i="48"/>
  <c r="BO264" i="48"/>
  <c r="BO317" i="48"/>
  <c r="BO319" i="48"/>
  <c r="BO252" i="48"/>
  <c r="BO265" i="48"/>
  <c r="BO267" i="48"/>
  <c r="BO270" i="48"/>
  <c r="BO272" i="48"/>
  <c r="BO305" i="48"/>
  <c r="BO343" i="48"/>
  <c r="BO345" i="48"/>
  <c r="BO210" i="48"/>
  <c r="BO253" i="48"/>
  <c r="BO255" i="48"/>
  <c r="BO288" i="48"/>
  <c r="BO308" i="48"/>
  <c r="BO309" i="48"/>
  <c r="BO348" i="48"/>
  <c r="BO358" i="48"/>
  <c r="BO369" i="48"/>
  <c r="BO372" i="48"/>
  <c r="BO436" i="48"/>
  <c r="BO487" i="48"/>
  <c r="BO360" i="48"/>
  <c r="BO376" i="48"/>
  <c r="BO400" i="48"/>
  <c r="BO402" i="48"/>
  <c r="BO423" i="48"/>
  <c r="BO440" i="48"/>
  <c r="BO361" i="48"/>
  <c r="BO379" i="48"/>
  <c r="BO411" i="48"/>
  <c r="BO412" i="48"/>
  <c r="BO458" i="48"/>
  <c r="BO468" i="48"/>
  <c r="BO350" i="48"/>
  <c r="BO409" i="48"/>
  <c r="BO449" i="48"/>
  <c r="BO450" i="48"/>
  <c r="BO451" i="48"/>
  <c r="BO500" i="48"/>
  <c r="BO501" i="48"/>
  <c r="BO356" i="48"/>
  <c r="BO387" i="48"/>
  <c r="BO430" i="48"/>
  <c r="BO416" i="48"/>
  <c r="BO417" i="48"/>
  <c r="BO418" i="48"/>
  <c r="BO434" i="48"/>
  <c r="BO476" i="48"/>
  <c r="BO33" i="48"/>
  <c r="BO60" i="48"/>
  <c r="BO4" i="48"/>
  <c r="BO49" i="48"/>
  <c r="BO5" i="48"/>
  <c r="BO38" i="48"/>
  <c r="BO53" i="48"/>
  <c r="BO57" i="48"/>
  <c r="BO8" i="48"/>
  <c r="BO13" i="48"/>
  <c r="BO26" i="48"/>
  <c r="BO41" i="48"/>
  <c r="BO29" i="48"/>
  <c r="BO42" i="48"/>
  <c r="BO45" i="48"/>
  <c r="BO55" i="48"/>
  <c r="BO63" i="48"/>
  <c r="BO6" i="48"/>
  <c r="BO14" i="48"/>
  <c r="BO15" i="48"/>
  <c r="BO27" i="48"/>
  <c r="BO36" i="48"/>
  <c r="BO39" i="48"/>
  <c r="BO56" i="48"/>
  <c r="BO65" i="48"/>
  <c r="BO132" i="48"/>
  <c r="BO59" i="48"/>
  <c r="BO61" i="48"/>
  <c r="BO66" i="48"/>
  <c r="BO68" i="48"/>
  <c r="BO77" i="48"/>
  <c r="BO94" i="48"/>
  <c r="BO95" i="48"/>
  <c r="BO102" i="48"/>
  <c r="BO105" i="48"/>
  <c r="BO108" i="48"/>
  <c r="BO114" i="48"/>
  <c r="BO67" i="48"/>
  <c r="BO70" i="48"/>
  <c r="BO92" i="48"/>
  <c r="BO73" i="48"/>
  <c r="BO79" i="48"/>
  <c r="BO110" i="48"/>
  <c r="BO82" i="48"/>
  <c r="BO83" i="48"/>
  <c r="BO140" i="48"/>
  <c r="BO80" i="48"/>
  <c r="BO86" i="48"/>
  <c r="BO91" i="48"/>
  <c r="BO139" i="48"/>
  <c r="BO148" i="48"/>
  <c r="BO133" i="48"/>
  <c r="BO134" i="48"/>
  <c r="BO149" i="48"/>
  <c r="BO187" i="48"/>
  <c r="BO118" i="48"/>
  <c r="BO145" i="48"/>
  <c r="BO173" i="48"/>
  <c r="BO128" i="48"/>
  <c r="BO135" i="48"/>
  <c r="BO143" i="48"/>
  <c r="BO178" i="48"/>
  <c r="BO160" i="48"/>
  <c r="BO167" i="48"/>
  <c r="BO181" i="48"/>
  <c r="BO137" i="48"/>
  <c r="BO141" i="48"/>
  <c r="BO151" i="48"/>
  <c r="BO155" i="48"/>
  <c r="BO157" i="48"/>
  <c r="BO199" i="48"/>
  <c r="BO214" i="48"/>
  <c r="BO222" i="48"/>
  <c r="BO228" i="48"/>
  <c r="BO261" i="48"/>
  <c r="BO186" i="48"/>
  <c r="BO223" i="48"/>
  <c r="BO226" i="48"/>
  <c r="BO238" i="48"/>
  <c r="BO240" i="48"/>
  <c r="BO247" i="48"/>
  <c r="BO215" i="48"/>
  <c r="BO221" i="48"/>
  <c r="BO191" i="48"/>
  <c r="BO204" i="48"/>
  <c r="BO225" i="48"/>
  <c r="BO227" i="48"/>
  <c r="BO229" i="48"/>
  <c r="BO254" i="48"/>
  <c r="BO189" i="48"/>
  <c r="BO201" i="48"/>
  <c r="BO249" i="48"/>
  <c r="BO231" i="48"/>
  <c r="BO245" i="48"/>
  <c r="BO209" i="48"/>
  <c r="BO251" i="48"/>
  <c r="BO273" i="48"/>
  <c r="BO243" i="48"/>
  <c r="BO248" i="48"/>
  <c r="BO274" i="48"/>
  <c r="BO286" i="48"/>
  <c r="BO293" i="48"/>
  <c r="BO295" i="48"/>
  <c r="BO266" i="48"/>
  <c r="BO276" i="48"/>
  <c r="BO275" i="48"/>
  <c r="BO334" i="48"/>
  <c r="BO271" i="48"/>
  <c r="BO277" i="48"/>
  <c r="BO283" i="48"/>
  <c r="BO294" i="48"/>
  <c r="BO325" i="48"/>
  <c r="BO258" i="48"/>
  <c r="BO278" i="48"/>
  <c r="BO312" i="48"/>
  <c r="BO333" i="48"/>
  <c r="BO353" i="48"/>
  <c r="BO384" i="48"/>
  <c r="BO339" i="48"/>
  <c r="BO357" i="48"/>
  <c r="BO329" i="48"/>
  <c r="BO354" i="48"/>
  <c r="BO415" i="48"/>
  <c r="BO364" i="48"/>
  <c r="BO367" i="48"/>
  <c r="BO370" i="48"/>
  <c r="BO351" i="48"/>
  <c r="BO336" i="48"/>
  <c r="BO380" i="48"/>
  <c r="BO383" i="48"/>
  <c r="BO398" i="48"/>
  <c r="BO401" i="48"/>
  <c r="BO386" i="48"/>
  <c r="BO407" i="48"/>
  <c r="BO498" i="48"/>
  <c r="BO374" i="48"/>
  <c r="BO405" i="48"/>
  <c r="BO393" i="48"/>
  <c r="BO394" i="48"/>
  <c r="BO414" i="48"/>
  <c r="BO442" i="48"/>
  <c r="BO375" i="48"/>
  <c r="BO388" i="48"/>
  <c r="BO395" i="48"/>
  <c r="BO410" i="48"/>
  <c r="BO439" i="48"/>
  <c r="BO465" i="48"/>
  <c r="BO482" i="48"/>
  <c r="BO486" i="48"/>
  <c r="BO426" i="48"/>
  <c r="BO432" i="48"/>
  <c r="BO491" i="48"/>
  <c r="BO496" i="48"/>
  <c r="BO427" i="48"/>
  <c r="BO460" i="48"/>
  <c r="BO462" i="48"/>
  <c r="BO494" i="48"/>
  <c r="BO499" i="48"/>
  <c r="BO502" i="48"/>
  <c r="BO438" i="48"/>
  <c r="BO435" i="48"/>
  <c r="BO446" i="48"/>
  <c r="BO448" i="48"/>
  <c r="BO479" i="48"/>
  <c r="BO490" i="48"/>
  <c r="BO503" i="48"/>
  <c r="BO441" i="48"/>
  <c r="BO425" i="48"/>
  <c r="BO452" i="48"/>
  <c r="BO453" i="48"/>
  <c r="BO457" i="48"/>
  <c r="BO461" i="48"/>
  <c r="BO483" i="48"/>
  <c r="BO495" i="48"/>
  <c r="BO16" i="48"/>
  <c r="CA2" i="48"/>
  <c r="J11" i="13"/>
  <c r="AD3" i="45"/>
  <c r="CB2" i="48"/>
  <c r="J12" i="13"/>
  <c r="BO9" i="48"/>
  <c r="BO126" i="48"/>
  <c r="BO171" i="48"/>
  <c r="BO179" i="48"/>
  <c r="BO175" i="48"/>
  <c r="BO185" i="48"/>
  <c r="BO203" i="48"/>
  <c r="BO213" i="48"/>
  <c r="BO233" i="48"/>
  <c r="BO237" i="48"/>
  <c r="BO211" i="48"/>
  <c r="BO256" i="48"/>
  <c r="BO282" i="48"/>
  <c r="BO298" i="48"/>
  <c r="BO296" i="48"/>
  <c r="BO284" i="48"/>
  <c r="BO290" i="48"/>
  <c r="BO316" i="48"/>
  <c r="BO324" i="48"/>
  <c r="BO304" i="48"/>
  <c r="BO327" i="48"/>
  <c r="BO300" i="48"/>
  <c r="BO326" i="48"/>
  <c r="BO313" i="48"/>
  <c r="BO314" i="48"/>
  <c r="BO330" i="48"/>
  <c r="BO344" i="48"/>
  <c r="BO318" i="48"/>
  <c r="BO342" i="48"/>
  <c r="BO332" i="48"/>
  <c r="BO366" i="48"/>
  <c r="BO320" i="48"/>
  <c r="BO368" i="48"/>
  <c r="BO362" i="48"/>
  <c r="BO377" i="48"/>
  <c r="BO373" i="48"/>
  <c r="BO385" i="48"/>
  <c r="BO422" i="48"/>
  <c r="BO428" i="48"/>
  <c r="BO420" i="48"/>
  <c r="BO424" i="48"/>
  <c r="BO421" i="48"/>
  <c r="BO443" i="48"/>
  <c r="BO475" i="48"/>
  <c r="BO466" i="48"/>
  <c r="BO470" i="48"/>
  <c r="BO473" i="48"/>
  <c r="BO469" i="48"/>
  <c r="BO471" i="48"/>
  <c r="BO481" i="48"/>
  <c r="BO493" i="48"/>
  <c r="BO472" i="48"/>
  <c r="BO485" i="48"/>
  <c r="BO467" i="48"/>
  <c r="BO484" i="48"/>
  <c r="BO474" i="48"/>
  <c r="BO477" i="48"/>
  <c r="BO488" i="48"/>
  <c r="BO489" i="48"/>
  <c r="CL6" i="48"/>
  <c r="CK5" i="48"/>
  <c r="CO7" i="48"/>
  <c r="CK6" i="48"/>
  <c r="CO4" i="48"/>
  <c r="CN7" i="48"/>
  <c r="CJ6" i="48"/>
  <c r="CN4" i="48"/>
  <c r="CM7" i="48"/>
  <c r="CL4" i="48"/>
  <c r="CL7" i="48"/>
  <c r="CO8" i="48"/>
  <c r="CK7" i="48"/>
  <c r="CO5" i="48"/>
  <c r="CK4" i="48"/>
  <c r="CN8" i="48"/>
  <c r="CJ7" i="48"/>
  <c r="CN5" i="48"/>
  <c r="CO6" i="48"/>
  <c r="CM8" i="48"/>
  <c r="CM5" i="48"/>
  <c r="CL8" i="48"/>
  <c r="CL5" i="48"/>
  <c r="CK8" i="48"/>
  <c r="CJ8" i="48"/>
  <c r="CN6" i="48"/>
  <c r="CJ5" i="48"/>
  <c r="CJ4" i="48"/>
  <c r="CM6" i="48"/>
  <c r="CM4" i="48"/>
  <c r="I9" i="7"/>
  <c r="AK2" i="57"/>
  <c r="F4" i="18"/>
  <c r="N2" i="57"/>
  <c r="A27" i="7"/>
  <c r="A7" i="13"/>
  <c r="F5" i="18"/>
  <c r="G5" i="18"/>
  <c r="B7" i="7"/>
  <c r="L4" i="13"/>
  <c r="A15" i="13"/>
  <c r="B7" i="13"/>
  <c r="A28" i="7"/>
  <c r="H5" i="18"/>
  <c r="I5" i="18"/>
  <c r="F6" i="18"/>
  <c r="G6" i="18"/>
  <c r="C7" i="7"/>
  <c r="C7" i="13"/>
  <c r="A29" i="7"/>
  <c r="H6" i="18"/>
  <c r="I6" i="18"/>
  <c r="G7" i="18"/>
  <c r="F7" i="18"/>
  <c r="D7" i="7"/>
  <c r="A30" i="7"/>
  <c r="D7" i="13"/>
  <c r="H7" i="18"/>
  <c r="I7" i="18"/>
  <c r="G8" i="18"/>
  <c r="F8" i="18"/>
  <c r="E7" i="7"/>
  <c r="E7" i="13"/>
  <c r="A31" i="7"/>
  <c r="H8" i="18"/>
  <c r="I8" i="18"/>
  <c r="F9" i="18"/>
  <c r="G9" i="18"/>
  <c r="F7" i="7"/>
  <c r="F7" i="13"/>
  <c r="A32" i="7"/>
  <c r="H9" i="18"/>
  <c r="I9" i="18"/>
  <c r="F10" i="18"/>
  <c r="G10" i="18"/>
  <c r="G7" i="7"/>
  <c r="A33" i="7"/>
  <c r="G7" i="13"/>
  <c r="H10" i="18"/>
  <c r="I10" i="18"/>
  <c r="H11" i="18"/>
  <c r="I11" i="18"/>
  <c r="F11" i="18"/>
  <c r="G11" i="18"/>
  <c r="H7" i="13"/>
  <c r="A34" i="7"/>
  <c r="CA7" i="48" l="1"/>
  <c r="B12" i="13" s="1"/>
  <c r="AI3" i="57" s="1"/>
  <c r="CA5" i="48"/>
  <c r="B10" i="13" s="1"/>
  <c r="AG3" i="57" s="1"/>
  <c r="D23" i="7"/>
  <c r="AE5" i="57" s="1"/>
  <c r="CG5" i="48"/>
  <c r="H10" i="13" s="1"/>
  <c r="AG9" i="57" s="1"/>
  <c r="CE5" i="48"/>
  <c r="F10" i="13" s="1"/>
  <c r="AG7" i="57" s="1"/>
  <c r="CA8" i="48"/>
  <c r="B13" i="13" s="1"/>
  <c r="AJ3" i="57" s="1"/>
  <c r="CD4" i="48"/>
  <c r="E9" i="13" s="1"/>
  <c r="AF6" i="57" s="1"/>
  <c r="CD5" i="48"/>
  <c r="E10" i="13" s="1"/>
  <c r="AG6" i="57" s="1"/>
  <c r="CB5" i="48"/>
  <c r="C10" i="13" s="1"/>
  <c r="AG4" i="57" s="1"/>
  <c r="CD7" i="48"/>
  <c r="E12" i="13" s="1"/>
  <c r="AI6" i="57" s="1"/>
  <c r="CB4" i="48"/>
  <c r="C9" i="13" s="1"/>
  <c r="AF4" i="57" s="1"/>
  <c r="CB6" i="48"/>
  <c r="C11" i="13" s="1"/>
  <c r="AH4" i="57" s="1"/>
  <c r="CA4" i="48"/>
  <c r="B9" i="13" s="1"/>
  <c r="AF3" i="57" s="1"/>
  <c r="E23" i="7"/>
  <c r="AE6" i="57" s="1"/>
  <c r="CF5" i="48"/>
  <c r="G10" i="13" s="1"/>
  <c r="AG8" i="57" s="1"/>
  <c r="C23" i="7"/>
  <c r="AE4" i="57" s="1"/>
  <c r="I19" i="7"/>
  <c r="AU9" i="57" s="1"/>
  <c r="A23" i="7"/>
  <c r="I20" i="7"/>
  <c r="AV9" i="57" s="1"/>
  <c r="AB2" i="57"/>
  <c r="CC8" i="48"/>
  <c r="D13" i="13" s="1"/>
  <c r="AJ5" i="57" s="1"/>
  <c r="CC5" i="48"/>
  <c r="D10" i="13" s="1"/>
  <c r="AG5" i="57" s="1"/>
  <c r="CG8" i="48"/>
  <c r="H13" i="13" s="1"/>
  <c r="AJ9" i="57" s="1"/>
  <c r="AA2" i="57"/>
  <c r="CC4" i="48"/>
  <c r="D9" i="13" s="1"/>
  <c r="AF5" i="57" s="1"/>
  <c r="AG2" i="57"/>
  <c r="AE2" i="57"/>
  <c r="CC7" i="48"/>
  <c r="D12" i="13" s="1"/>
  <c r="AI5" i="57" s="1"/>
  <c r="B23" i="7"/>
  <c r="AE3" i="57" s="1"/>
  <c r="CB7" i="48"/>
  <c r="C12" i="13" s="1"/>
  <c r="AI4" i="57" s="1"/>
  <c r="CG6" i="48"/>
  <c r="H11" i="13" s="1"/>
  <c r="AH9" i="57" s="1"/>
  <c r="CA6" i="48"/>
  <c r="B11" i="13" s="1"/>
  <c r="AH3" i="57" s="1"/>
  <c r="CG7" i="48"/>
  <c r="H12" i="13" s="1"/>
  <c r="AI9" i="57" s="1"/>
  <c r="CF6" i="48"/>
  <c r="G11" i="13" s="1"/>
  <c r="AH8" i="57" s="1"/>
  <c r="BZ6" i="48"/>
  <c r="A11" i="13" s="1"/>
  <c r="CF8" i="48"/>
  <c r="G13" i="13" s="1"/>
  <c r="AJ8" i="57" s="1"/>
  <c r="BZ8" i="48"/>
  <c r="A13" i="13" s="1"/>
  <c r="CF4" i="48"/>
  <c r="G9" i="13" s="1"/>
  <c r="AF8" i="57" s="1"/>
  <c r="BZ4" i="48"/>
  <c r="A9" i="13" s="1"/>
  <c r="CF7" i="48"/>
  <c r="G12" i="13" s="1"/>
  <c r="AI8" i="57" s="1"/>
  <c r="BZ7" i="48"/>
  <c r="A12" i="13" s="1"/>
  <c r="CE6" i="48"/>
  <c r="F11" i="13" s="1"/>
  <c r="AH7" i="57" s="1"/>
  <c r="H23" i="7"/>
  <c r="AE9" i="57" s="1"/>
  <c r="CE8" i="48"/>
  <c r="F13" i="13" s="1"/>
  <c r="AJ7" i="57" s="1"/>
  <c r="CE4" i="48"/>
  <c r="F9" i="13" s="1"/>
  <c r="AF7" i="57" s="1"/>
  <c r="G23" i="7"/>
  <c r="AE8" i="57" s="1"/>
  <c r="CE7" i="48"/>
  <c r="F12" i="13" s="1"/>
  <c r="AI7" i="57" s="1"/>
  <c r="CD6" i="48"/>
  <c r="E11" i="13" s="1"/>
  <c r="AH6" i="57" s="1"/>
  <c r="F23" i="7"/>
  <c r="AE7" i="57" s="1"/>
  <c r="E20" i="51"/>
  <c r="G20" i="51" s="1"/>
  <c r="E19" i="51"/>
  <c r="G19" i="51" s="1"/>
  <c r="E18" i="51"/>
  <c r="G18" i="51" s="1"/>
  <c r="E16" i="51"/>
  <c r="G16" i="51" s="1"/>
  <c r="E23" i="51"/>
  <c r="G23" i="51" s="1"/>
  <c r="E17" i="51"/>
  <c r="G17" i="51" s="1"/>
  <c r="E22" i="51"/>
  <c r="G22" i="51" s="1"/>
  <c r="E10" i="51"/>
  <c r="G10" i="51" s="1"/>
  <c r="E21" i="51"/>
  <c r="G21" i="51" s="1"/>
  <c r="E15" i="51"/>
  <c r="G15" i="51" s="1"/>
  <c r="E5" i="51"/>
  <c r="G5" i="51" s="1"/>
  <c r="E26" i="51"/>
  <c r="G26" i="51" s="1"/>
  <c r="I10" i="13" l="1"/>
  <c r="I11" i="13"/>
  <c r="AH2" i="57"/>
  <c r="I12" i="13"/>
  <c r="AI2" i="57"/>
  <c r="AF2" i="57"/>
  <c r="I9" i="13"/>
  <c r="K10" i="13"/>
  <c r="BF9" i="57" s="1"/>
  <c r="BA9" i="57"/>
  <c r="AJ2" i="57"/>
  <c r="I13" i="13"/>
  <c r="I23" i="7"/>
  <c r="AY9" i="57" s="1"/>
  <c r="K13" i="13" l="1"/>
  <c r="BI9" i="57" s="1"/>
  <c r="BD9" i="57"/>
  <c r="AZ9" i="57"/>
  <c r="K9" i="13"/>
  <c r="BE9" i="57" s="1"/>
  <c r="BC9" i="57"/>
  <c r="K12" i="13"/>
  <c r="BH9" i="57" s="1"/>
  <c r="K11" i="13"/>
  <c r="BG9" i="57" s="1"/>
  <c r="BB9"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RLS</author>
  </authors>
  <commentList>
    <comment ref="I4" authorId="0" shapeId="0" xr:uid="{E02D379A-9CAF-4577-BA2C-E9C078F2BFA7}">
      <text>
        <r>
          <rPr>
            <sz val="9"/>
            <color indexed="81"/>
            <rFont val="Tahoma"/>
            <family val="2"/>
          </rPr>
          <t>PCCD grantees:  Enter the grant start date.
All others:  Enter the project start date.</t>
        </r>
      </text>
    </comment>
    <comment ref="I5" authorId="0" shapeId="0" xr:uid="{A9DC8D57-C23E-4233-8A1A-A19809ACA1FB}">
      <text>
        <r>
          <rPr>
            <sz val="9"/>
            <color indexed="81"/>
            <rFont val="Tahoma"/>
            <family val="2"/>
          </rPr>
          <t>Project Implementation Year:  Select from the drop-down list the project/grant years of the data in this workbook.</t>
        </r>
      </text>
    </comment>
    <comment ref="J8" authorId="1" shapeId="0" xr:uid="{00000000-0006-0000-0100-000001000000}">
      <text>
        <r>
          <rPr>
            <sz val="9"/>
            <color indexed="81"/>
            <rFont val="Tahoma"/>
            <family val="2"/>
          </rPr>
          <t>Data:  This information should be collected by internal tracking systems. Report on this measure only during the quarter in which training is completed.  
Number for PM:  Count the total number of facilitators who completed the Blues training with a certified Blues Program Trainer.</t>
        </r>
        <r>
          <rPr>
            <b/>
            <sz val="9"/>
            <color indexed="81"/>
            <rFont val="Tahoma"/>
            <family val="2"/>
          </rPr>
          <t xml:space="preserve">
</t>
        </r>
        <r>
          <rPr>
            <sz val="9"/>
            <color indexed="81"/>
            <rFont val="Tahoma"/>
            <family val="2"/>
          </rPr>
          <t xml:space="preserve">
</t>
        </r>
      </text>
    </comment>
    <comment ref="J9" authorId="1" shapeId="0" xr:uid="{00000000-0006-0000-0100-000002000000}">
      <text>
        <r>
          <rPr>
            <b/>
            <sz val="9"/>
            <color indexed="81"/>
            <rFont val="Tahoma"/>
            <family val="2"/>
          </rPr>
          <t xml:space="preserve">Data: </t>
        </r>
        <r>
          <rPr>
            <sz val="9"/>
            <color indexed="81"/>
            <rFont val="Tahoma"/>
            <family val="2"/>
          </rPr>
          <t xml:space="preserve">This information should be collected by internal tracking systems.
</t>
        </r>
        <r>
          <rPr>
            <b/>
            <sz val="9"/>
            <color indexed="81"/>
            <rFont val="Tahoma"/>
            <family val="2"/>
          </rPr>
          <t xml:space="preserve">
Number for PM: </t>
        </r>
        <r>
          <rPr>
            <sz val="9"/>
            <color indexed="81"/>
            <rFont val="Tahoma"/>
            <family val="2"/>
          </rPr>
          <t xml:space="preserve"> Count the number of trained Blues Program facilitators who have submitted session recordings as well as the appropriate paperwork to the Blues Program developer to start the TOT certification process.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 S User</author>
  </authors>
  <commentList>
    <comment ref="L9" authorId="0" shapeId="0" xr:uid="{EF2CD5F5-2B40-43C3-B641-F7928D35FA86}">
      <text>
        <r>
          <rPr>
            <sz val="9"/>
            <color indexed="81"/>
            <rFont val="Tahoma"/>
            <family val="2"/>
          </rPr>
          <t xml:space="preserve">Overall CES-D 
(questions 1-20) 
</t>
        </r>
      </text>
    </comment>
    <comment ref="L10" authorId="0" shapeId="0" xr:uid="{50054F73-834D-49BF-8982-8B44F47276D9}">
      <text>
        <r>
          <rPr>
            <sz val="9"/>
            <color indexed="81"/>
            <rFont val="Tahoma"/>
            <family val="2"/>
          </rPr>
          <t>Depressed Affect (questions 3, 6, 14, 17, 18)</t>
        </r>
      </text>
    </comment>
    <comment ref="L11" authorId="0" shapeId="0" xr:uid="{A56ED85D-5478-48E9-B22D-78E60948AC03}">
      <text>
        <r>
          <rPr>
            <sz val="9"/>
            <color indexed="81"/>
            <rFont val="Tahoma"/>
            <family val="2"/>
          </rPr>
          <t>(low) Positive Affect (questions 4, 12, 16)</t>
        </r>
      </text>
    </comment>
    <comment ref="L12" authorId="0" shapeId="0" xr:uid="{AB0BE436-CA70-4D51-B9F5-352CB223B333}">
      <text>
        <r>
          <rPr>
            <sz val="9"/>
            <color indexed="81"/>
            <rFont val="Tahoma"/>
            <family val="2"/>
          </rPr>
          <t>Somatic Compaints (2, 5, 7, 11, 13, 20)</t>
        </r>
      </text>
    </comment>
    <comment ref="L13" authorId="0" shapeId="0" xr:uid="{887CBA33-97FB-4B5C-8828-A457C3874F61}">
      <text>
        <r>
          <rPr>
            <sz val="9"/>
            <color indexed="81"/>
            <rFont val="Tahoma"/>
            <family val="2"/>
          </rPr>
          <t>Interpersonal Problems (questions 15, 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 S User</author>
    <author>Windows User</author>
  </authors>
  <commentList>
    <comment ref="G1" authorId="0" shapeId="0" xr:uid="{494F9771-B873-4C29-8099-8C0DDFC8A60B}">
      <text>
        <r>
          <rPr>
            <sz val="9"/>
            <color indexed="81"/>
            <rFont val="Tahoma"/>
            <family val="2"/>
          </rPr>
          <t>0 = Absent
1 = Partial
2 = Full
3 = Make-up</t>
        </r>
        <r>
          <rPr>
            <sz val="9"/>
            <color indexed="81"/>
            <rFont val="Tahoma"/>
            <family val="2"/>
          </rPr>
          <t xml:space="preserve">
</t>
        </r>
      </text>
    </comment>
    <comment ref="O2" authorId="1" shapeId="0" xr:uid="{D9852AB9-3AAA-41A3-8162-F191173F1F3E}">
      <text>
        <r>
          <rPr>
            <sz val="9"/>
            <color indexed="81"/>
            <rFont val="Tahoma"/>
            <family val="2"/>
          </rPr>
          <t xml:space="preserve">Ages 13 - 21
</t>
        </r>
      </text>
    </comment>
    <comment ref="P2" authorId="1" shapeId="0" xr:uid="{7A707937-2DAA-4A0F-92C3-CF8DD051AB34}">
      <text>
        <r>
          <rPr>
            <sz val="9"/>
            <color indexed="81"/>
            <rFont val="Tahoma"/>
            <family val="2"/>
          </rPr>
          <t xml:space="preserve">Grades 9 - 12 or other
</t>
        </r>
      </text>
    </comment>
    <comment ref="Q2" authorId="1" shapeId="0" xr:uid="{DA6192E9-2EA7-4A60-8786-4C7A699BF1BA}">
      <text>
        <r>
          <rPr>
            <sz val="9"/>
            <color indexed="81"/>
            <rFont val="Tahoma"/>
            <family val="2"/>
          </rPr>
          <t xml:space="preserve">0=Male
1=Female
2=Other
</t>
        </r>
      </text>
    </comment>
    <comment ref="S2" authorId="1" shapeId="0" xr:uid="{E7CA6C59-5B66-4C1B-918C-AC66DA618BA4}">
      <text>
        <r>
          <rPr>
            <sz val="9"/>
            <color indexed="81"/>
            <rFont val="Tahoma"/>
            <family val="2"/>
          </rPr>
          <t xml:space="preserve">0=American Indian/Alaskan Native
1=Asian
2=Black or African American
3=Native Hawaiian, other Pacific Islander
4=White
5=Other
</t>
        </r>
      </text>
    </comment>
    <comment ref="U2" authorId="1" shapeId="0" xr:uid="{BD13413F-9049-4055-8313-528E107E05C2}">
      <text>
        <r>
          <rPr>
            <sz val="9"/>
            <color indexed="81"/>
            <rFont val="Tahoma"/>
            <family val="2"/>
          </rPr>
          <t xml:space="preserve">0=Not Hispanic or Latino
1=Hispanic or Latino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 S User</author>
    <author>Windows User</author>
    <author>RLS</author>
  </authors>
  <commentList>
    <comment ref="BI1" authorId="0" shapeId="0" xr:uid="{7F548FC3-9920-406E-8914-7A60990B87EA}">
      <text>
        <r>
          <rPr>
            <sz val="9"/>
            <color indexed="81"/>
            <rFont val="Tahoma"/>
            <family val="2"/>
          </rPr>
          <t xml:space="preserve">Sum questions 1-20
The scoring of positive items is reversed (questions 4, 8 12, 16). Possible range of scores is zero to 60, with the higher scores indicating the presence of more symptomatology. </t>
        </r>
      </text>
    </comment>
    <comment ref="F2" authorId="1" shapeId="0" xr:uid="{FAC03D42-7719-4F44-9949-E362F8A73CB2}">
      <text>
        <r>
          <rPr>
            <sz val="9"/>
            <color indexed="81"/>
            <rFont val="Tahoma"/>
            <family val="2"/>
          </rPr>
          <t>Enter:
0 - Rarely or none of the time (less than 1 day )
1 - Some or a little of the time (1-2 days)
2 - Occasionally or a moderate amount of time (3-4 days)
3 - Most or all of the time (5-7 days)</t>
        </r>
      </text>
    </comment>
    <comment ref="AA2" authorId="1" shapeId="0" xr:uid="{BC3C8C60-633C-45E9-830C-16BB69F8651A}">
      <text>
        <r>
          <rPr>
            <sz val="9"/>
            <color indexed="81"/>
            <rFont val="Tahoma"/>
            <family val="2"/>
          </rPr>
          <t>Enter:
0 - Rarely or none of the time (less than 1 day )
1 - Some or a little of the time (1-2 days)
2 - Occasionally or a moderate amount of time (3-4 days)
3 - Most or all of the time (5-7 days)</t>
        </r>
      </text>
    </comment>
    <comment ref="AY2" authorId="2" shapeId="0" xr:uid="{216D64C9-E127-4AC5-812C-F9B9E445F95E}">
      <text>
        <r>
          <rPr>
            <sz val="9"/>
            <color indexed="81"/>
            <rFont val="Tahoma"/>
            <family val="2"/>
          </rPr>
          <t>Questions: 3,6,14,17,18</t>
        </r>
      </text>
    </comment>
    <comment ref="BB2" authorId="2" shapeId="0" xr:uid="{8F2DAD5C-53B9-4DF4-9816-F1A60D7784A4}">
      <text>
        <r>
          <rPr>
            <sz val="9"/>
            <color indexed="81"/>
            <rFont val="Tahoma"/>
            <family val="2"/>
          </rPr>
          <t>Questions: 4,12,16</t>
        </r>
      </text>
    </comment>
    <comment ref="BE2" authorId="2" shapeId="0" xr:uid="{62A5DA17-2503-42A0-BD02-C5EE1B0B45C9}">
      <text>
        <r>
          <rPr>
            <sz val="9"/>
            <color indexed="81"/>
            <rFont val="Tahoma"/>
            <family val="2"/>
          </rPr>
          <t>Questions: 2, 5, 7, 11, 13, 20</t>
        </r>
      </text>
    </comment>
    <comment ref="BH2" authorId="2" shapeId="0" xr:uid="{E9577559-8A1D-4679-B984-7FA2E7A5699B}">
      <text>
        <r>
          <rPr>
            <sz val="9"/>
            <color indexed="81"/>
            <rFont val="Tahoma"/>
            <family val="2"/>
          </rPr>
          <t xml:space="preserve">Questions: 15, 19
</t>
        </r>
      </text>
    </comment>
    <comment ref="BK2" authorId="0" shapeId="0" xr:uid="{3EC75B63-F2D3-4BF1-8D16-E09F814893C5}">
      <text>
        <r>
          <rPr>
            <sz val="9"/>
            <color indexed="81"/>
            <rFont val="Tahoma"/>
            <family val="2"/>
          </rPr>
          <t>Questions: 1-20</t>
        </r>
      </text>
    </comment>
    <comment ref="F3" authorId="2" shapeId="0" xr:uid="{95E5CE68-986D-4C98-9B20-42702E8F9241}">
      <text>
        <r>
          <rPr>
            <b/>
            <sz val="9"/>
            <color indexed="81"/>
            <rFont val="Tahoma"/>
            <family val="2"/>
          </rPr>
          <t>Required</t>
        </r>
        <r>
          <rPr>
            <sz val="9"/>
            <color indexed="81"/>
            <rFont val="Tahoma"/>
            <family val="2"/>
          </rPr>
          <t xml:space="preserve">
</t>
        </r>
      </text>
    </comment>
    <comment ref="G3" authorId="0" shapeId="0" xr:uid="{9B69CC24-14CC-4D01-A3BA-0C59E0BD453C}">
      <text>
        <r>
          <rPr>
            <b/>
            <sz val="9"/>
            <color indexed="81"/>
            <rFont val="Tahoma"/>
            <family val="2"/>
          </rPr>
          <t>I was bothered by things that usually don’t bother me.</t>
        </r>
      </text>
    </comment>
    <comment ref="H3" authorId="0" shapeId="0" xr:uid="{D47DFD4A-C420-43BC-BAE4-60097DF1A228}">
      <text>
        <r>
          <rPr>
            <b/>
            <sz val="9"/>
            <color indexed="81"/>
            <rFont val="Tahoma"/>
            <family val="2"/>
          </rPr>
          <t>I did not feel like eating; my appetite was poor.</t>
        </r>
      </text>
    </comment>
    <comment ref="I3" authorId="0" shapeId="0" xr:uid="{C85235C7-F3D6-4439-9233-8EDA9E7445CF}">
      <text>
        <r>
          <rPr>
            <b/>
            <sz val="9"/>
            <color indexed="81"/>
            <rFont val="Tahoma"/>
            <family val="2"/>
          </rPr>
          <t>I felt that I could not shake off the blues even with help from my family or friends.</t>
        </r>
      </text>
    </comment>
    <comment ref="J3" authorId="0" shapeId="0" xr:uid="{3745C2E9-2B94-46AA-8547-2EF01898DB24}">
      <text>
        <r>
          <rPr>
            <b/>
            <sz val="9"/>
            <color indexed="81"/>
            <rFont val="Tahoma"/>
            <family val="2"/>
          </rPr>
          <t>I felt I was just as good as other people.</t>
        </r>
      </text>
    </comment>
    <comment ref="K3" authorId="0" shapeId="0" xr:uid="{7AACC20C-1C92-4B29-BDC6-250FFCC5FCAF}">
      <text>
        <r>
          <rPr>
            <b/>
            <sz val="9"/>
            <color indexed="81"/>
            <rFont val="Tahoma"/>
            <family val="2"/>
          </rPr>
          <t>I had trouble keeping my mind on what I was doing.</t>
        </r>
      </text>
    </comment>
    <comment ref="L3" authorId="0" shapeId="0" xr:uid="{C8069198-D903-4EBA-B482-A97F3913E114}">
      <text>
        <r>
          <rPr>
            <b/>
            <sz val="9"/>
            <color indexed="81"/>
            <rFont val="Tahoma"/>
            <family val="2"/>
          </rPr>
          <t>I felt depressed.</t>
        </r>
      </text>
    </comment>
    <comment ref="M3" authorId="0" shapeId="0" xr:uid="{CF3E307D-8EFC-407D-B9A8-558A0786467D}">
      <text>
        <r>
          <rPr>
            <b/>
            <sz val="9"/>
            <color indexed="81"/>
            <rFont val="Tahoma"/>
            <family val="2"/>
          </rPr>
          <t>I felt that everything I did was an effort.</t>
        </r>
      </text>
    </comment>
    <comment ref="N3" authorId="0" shapeId="0" xr:uid="{678B4276-0F17-4C0C-8A67-E9AEBD221F68}">
      <text>
        <r>
          <rPr>
            <b/>
            <sz val="9"/>
            <color indexed="81"/>
            <rFont val="Tahoma"/>
            <family val="2"/>
          </rPr>
          <t>I felt hopeful about the future.</t>
        </r>
      </text>
    </comment>
    <comment ref="O3" authorId="0" shapeId="0" xr:uid="{D795ED06-4175-4839-8CC3-428C197094A1}">
      <text>
        <r>
          <rPr>
            <b/>
            <sz val="9"/>
            <color indexed="81"/>
            <rFont val="Tahoma"/>
            <family val="2"/>
          </rPr>
          <t>I thought my life had been a failure.</t>
        </r>
      </text>
    </comment>
    <comment ref="P3" authorId="0" shapeId="0" xr:uid="{125E5140-74BA-4928-938C-6CDC673EEB8D}">
      <text>
        <r>
          <rPr>
            <b/>
            <sz val="9"/>
            <color indexed="81"/>
            <rFont val="Tahoma"/>
            <family val="2"/>
          </rPr>
          <t>I felt fearful.</t>
        </r>
      </text>
    </comment>
    <comment ref="Q3" authorId="0" shapeId="0" xr:uid="{BB9BF056-D0A7-4534-B934-61A6DA01A2F2}">
      <text>
        <r>
          <rPr>
            <b/>
            <sz val="9"/>
            <color indexed="81"/>
            <rFont val="Tahoma"/>
            <family val="2"/>
          </rPr>
          <t>My sleep was restless.</t>
        </r>
      </text>
    </comment>
    <comment ref="R3" authorId="0" shapeId="0" xr:uid="{65799911-8164-4886-AE27-FA00B2F90B62}">
      <text>
        <r>
          <rPr>
            <b/>
            <sz val="9"/>
            <color indexed="81"/>
            <rFont val="Tahoma"/>
            <family val="2"/>
          </rPr>
          <t>I was happy.</t>
        </r>
      </text>
    </comment>
    <comment ref="S3" authorId="0" shapeId="0" xr:uid="{D848FED3-1FF6-48AE-89C8-A183B09F20E5}">
      <text>
        <r>
          <rPr>
            <b/>
            <sz val="9"/>
            <color indexed="81"/>
            <rFont val="Tahoma"/>
            <family val="2"/>
          </rPr>
          <t>I talked less than usual.</t>
        </r>
      </text>
    </comment>
    <comment ref="T3" authorId="0" shapeId="0" xr:uid="{BF0AA7A8-06C6-4D17-9348-3B7BA86FDACA}">
      <text>
        <r>
          <rPr>
            <b/>
            <sz val="9"/>
            <color indexed="81"/>
            <rFont val="Tahoma"/>
            <family val="2"/>
          </rPr>
          <t>I felt lonely</t>
        </r>
      </text>
    </comment>
    <comment ref="U3" authorId="0" shapeId="0" xr:uid="{40B71E82-0EF8-4993-BA6E-A51FF02E14C3}">
      <text>
        <r>
          <rPr>
            <b/>
            <sz val="9"/>
            <color indexed="81"/>
            <rFont val="Tahoma"/>
            <family val="2"/>
          </rPr>
          <t>People were unfriendly.</t>
        </r>
      </text>
    </comment>
    <comment ref="V3" authorId="0" shapeId="0" xr:uid="{0949C974-03FD-469B-A0EF-890843EEDD8A}">
      <text>
        <r>
          <rPr>
            <b/>
            <sz val="9"/>
            <color indexed="81"/>
            <rFont val="Tahoma"/>
            <family val="2"/>
          </rPr>
          <t>I enjoyed life.</t>
        </r>
      </text>
    </comment>
    <comment ref="W3" authorId="0" shapeId="0" xr:uid="{8DF8A298-8549-455F-90DE-7549A5F27065}">
      <text>
        <r>
          <rPr>
            <b/>
            <sz val="9"/>
            <color indexed="81"/>
            <rFont val="Tahoma"/>
            <family val="2"/>
          </rPr>
          <t>I had crying spells.</t>
        </r>
      </text>
    </comment>
    <comment ref="X3" authorId="0" shapeId="0" xr:uid="{A027138B-E44E-4E2E-998F-8AEF6F1C64AA}">
      <text>
        <r>
          <rPr>
            <b/>
            <sz val="9"/>
            <color indexed="81"/>
            <rFont val="Tahoma"/>
            <family val="2"/>
          </rPr>
          <t>I felt sad.</t>
        </r>
      </text>
    </comment>
    <comment ref="Y3" authorId="0" shapeId="0" xr:uid="{2409BD1E-346F-4A28-8D1E-B48AE54C7A39}">
      <text>
        <r>
          <rPr>
            <b/>
            <sz val="9"/>
            <color indexed="81"/>
            <rFont val="Tahoma"/>
            <family val="2"/>
          </rPr>
          <t>I felt that people dislike me.</t>
        </r>
      </text>
    </comment>
    <comment ref="Z3" authorId="0" shapeId="0" xr:uid="{1EB9BCF9-0923-41ED-B966-BA639159B63A}">
      <text>
        <r>
          <rPr>
            <b/>
            <sz val="9"/>
            <color indexed="81"/>
            <rFont val="Tahoma"/>
            <family val="2"/>
          </rPr>
          <t>I could not get “going.”</t>
        </r>
      </text>
    </comment>
    <comment ref="AA3" authorId="2" shapeId="0" xr:uid="{314FF75C-3752-4A33-8EEE-DAED0025EF31}">
      <text>
        <r>
          <rPr>
            <b/>
            <sz val="9"/>
            <color indexed="81"/>
            <rFont val="Tahoma"/>
            <family val="2"/>
          </rPr>
          <t>Required</t>
        </r>
      </text>
    </comment>
    <comment ref="AB3" authorId="0" shapeId="0" xr:uid="{DECF6F24-3E27-4756-AFB8-39A1CFB6DB6C}">
      <text>
        <r>
          <rPr>
            <b/>
            <sz val="9"/>
            <color indexed="81"/>
            <rFont val="Tahoma"/>
            <family val="2"/>
          </rPr>
          <t>I was bothered by things that usually don’t bother me.</t>
        </r>
      </text>
    </comment>
    <comment ref="AC3" authorId="0" shapeId="0" xr:uid="{7A8DA952-8DFD-4E51-BB7C-1E94117A37FE}">
      <text>
        <r>
          <rPr>
            <b/>
            <sz val="9"/>
            <color indexed="81"/>
            <rFont val="Tahoma"/>
            <family val="2"/>
          </rPr>
          <t>I did not feel like eating; my appetite was poor.</t>
        </r>
      </text>
    </comment>
    <comment ref="AD3" authorId="0" shapeId="0" xr:uid="{1CED25DF-C3AA-4A6F-A042-EBDC724A58AA}">
      <text>
        <r>
          <rPr>
            <b/>
            <sz val="9"/>
            <color indexed="81"/>
            <rFont val="Tahoma"/>
            <family val="2"/>
          </rPr>
          <t>I felt that I could not shake off the blues even with help from my family or friends.</t>
        </r>
      </text>
    </comment>
    <comment ref="AE3" authorId="0" shapeId="0" xr:uid="{2F9CBEA2-5D9B-4F6D-8023-3F30A6A07821}">
      <text>
        <r>
          <rPr>
            <b/>
            <sz val="9"/>
            <color indexed="81"/>
            <rFont val="Tahoma"/>
            <family val="2"/>
          </rPr>
          <t>I felt I was just as good as other people.</t>
        </r>
      </text>
    </comment>
    <comment ref="AF3" authorId="0" shapeId="0" xr:uid="{9CFBCBEA-20BE-4920-A560-21EA10A06679}">
      <text>
        <r>
          <rPr>
            <b/>
            <sz val="9"/>
            <color indexed="81"/>
            <rFont val="Tahoma"/>
            <family val="2"/>
          </rPr>
          <t>I had trouble keeping my mind on what I was doing.</t>
        </r>
      </text>
    </comment>
    <comment ref="AG3" authorId="0" shapeId="0" xr:uid="{4EAFE736-59BD-4089-9295-B08A8D0644A0}">
      <text>
        <r>
          <rPr>
            <b/>
            <sz val="9"/>
            <color indexed="81"/>
            <rFont val="Tahoma"/>
            <family val="2"/>
          </rPr>
          <t>I felt depressed.</t>
        </r>
      </text>
    </comment>
    <comment ref="AH3" authorId="0" shapeId="0" xr:uid="{B6D19A5A-F7C3-47D8-9D16-DCF0803A006D}">
      <text>
        <r>
          <rPr>
            <b/>
            <sz val="9"/>
            <color indexed="81"/>
            <rFont val="Tahoma"/>
            <family val="2"/>
          </rPr>
          <t>I felt that everything I did was an effort.</t>
        </r>
      </text>
    </comment>
    <comment ref="AI3" authorId="0" shapeId="0" xr:uid="{9E2F8116-29AA-4C34-BB22-0EF638003AD5}">
      <text>
        <r>
          <rPr>
            <b/>
            <sz val="9"/>
            <color indexed="81"/>
            <rFont val="Tahoma"/>
            <family val="2"/>
          </rPr>
          <t>I felt hopeful about the future.</t>
        </r>
      </text>
    </comment>
    <comment ref="AJ3" authorId="0" shapeId="0" xr:uid="{636AFE31-4904-482E-89F8-2F3B3BC318B2}">
      <text>
        <r>
          <rPr>
            <b/>
            <sz val="9"/>
            <color indexed="81"/>
            <rFont val="Tahoma"/>
            <family val="2"/>
          </rPr>
          <t>I thought my life had been a failure.</t>
        </r>
      </text>
    </comment>
    <comment ref="AK3" authorId="0" shapeId="0" xr:uid="{0888B942-8AA8-45A8-9B91-E529BE484A30}">
      <text>
        <r>
          <rPr>
            <b/>
            <sz val="9"/>
            <color indexed="81"/>
            <rFont val="Tahoma"/>
            <family val="2"/>
          </rPr>
          <t>I felt fearful.</t>
        </r>
      </text>
    </comment>
    <comment ref="AL3" authorId="0" shapeId="0" xr:uid="{BD4A7331-62B7-432E-B51F-779890ACB2F6}">
      <text>
        <r>
          <rPr>
            <b/>
            <sz val="9"/>
            <color indexed="81"/>
            <rFont val="Tahoma"/>
            <family val="2"/>
          </rPr>
          <t>My sleep was restless.</t>
        </r>
      </text>
    </comment>
    <comment ref="AM3" authorId="0" shapeId="0" xr:uid="{9E9D523C-C0D7-4891-95D1-6F9B6C2A3F8C}">
      <text>
        <r>
          <rPr>
            <b/>
            <sz val="9"/>
            <color indexed="81"/>
            <rFont val="Tahoma"/>
            <family val="2"/>
          </rPr>
          <t>I was happy.</t>
        </r>
      </text>
    </comment>
    <comment ref="AN3" authorId="0" shapeId="0" xr:uid="{A54B4C92-067E-458E-8877-05297B1FB9D8}">
      <text>
        <r>
          <rPr>
            <b/>
            <sz val="9"/>
            <color indexed="81"/>
            <rFont val="Tahoma"/>
            <family val="2"/>
          </rPr>
          <t>I talked less than usual.</t>
        </r>
      </text>
    </comment>
    <comment ref="AO3" authorId="0" shapeId="0" xr:uid="{3C33E6C7-BFEF-4D0A-8617-F6ABFB5E97BB}">
      <text>
        <r>
          <rPr>
            <b/>
            <sz val="9"/>
            <color indexed="81"/>
            <rFont val="Tahoma"/>
            <family val="2"/>
          </rPr>
          <t>I felt lonely</t>
        </r>
      </text>
    </comment>
    <comment ref="AP3" authorId="0" shapeId="0" xr:uid="{24AEE6D8-CA91-43C9-AD7B-80AEF524D534}">
      <text>
        <r>
          <rPr>
            <b/>
            <sz val="9"/>
            <color indexed="81"/>
            <rFont val="Tahoma"/>
            <family val="2"/>
          </rPr>
          <t>People were unfriendly.</t>
        </r>
      </text>
    </comment>
    <comment ref="AQ3" authorId="0" shapeId="0" xr:uid="{F046DF25-E730-4B77-B57A-23BFDEED15CE}">
      <text>
        <r>
          <rPr>
            <b/>
            <sz val="9"/>
            <color indexed="81"/>
            <rFont val="Tahoma"/>
            <family val="2"/>
          </rPr>
          <t>I enjoyed life.</t>
        </r>
      </text>
    </comment>
    <comment ref="AR3" authorId="0" shapeId="0" xr:uid="{0D74DD83-A6A7-43BB-8415-F671C5B915AA}">
      <text>
        <r>
          <rPr>
            <b/>
            <sz val="9"/>
            <color indexed="81"/>
            <rFont val="Tahoma"/>
            <family val="2"/>
          </rPr>
          <t>I had crying spells.</t>
        </r>
      </text>
    </comment>
    <comment ref="AS3" authorId="0" shapeId="0" xr:uid="{56602B22-250D-4D09-A7E1-8FF6545F4B5E}">
      <text>
        <r>
          <rPr>
            <b/>
            <sz val="9"/>
            <color indexed="81"/>
            <rFont val="Tahoma"/>
            <family val="2"/>
          </rPr>
          <t>I felt sad.</t>
        </r>
      </text>
    </comment>
    <comment ref="AT3" authorId="0" shapeId="0" xr:uid="{99D65395-10B7-45D8-A599-55104E354783}">
      <text>
        <r>
          <rPr>
            <b/>
            <sz val="9"/>
            <color indexed="81"/>
            <rFont val="Tahoma"/>
            <family val="2"/>
          </rPr>
          <t>I felt that people dislike me.</t>
        </r>
      </text>
    </comment>
    <comment ref="AU3" authorId="0" shapeId="0" xr:uid="{41CCD876-2B94-44CB-A19B-72F7833BCD76}">
      <text>
        <r>
          <rPr>
            <b/>
            <sz val="9"/>
            <color indexed="81"/>
            <rFont val="Tahoma"/>
            <family val="2"/>
          </rPr>
          <t>I could not get “going.”</t>
        </r>
      </text>
    </comment>
    <comment ref="CH4" authorId="1" shapeId="0" xr:uid="{CE4CDE8C-0766-41EB-9110-0CDDD5417F5A}">
      <text>
        <r>
          <rPr>
            <sz val="9"/>
            <color indexed="81"/>
            <rFont val="Tahoma"/>
            <family val="2"/>
          </rPr>
          <t>Count by quarter where CES-Total Score change pre/post &lt;0</t>
        </r>
      </text>
    </comment>
    <comment ref="CH5" authorId="1" shapeId="0" xr:uid="{DB7DABEA-92A5-46FC-A3DF-F9FF7E3911C5}">
      <text>
        <r>
          <rPr>
            <sz val="9"/>
            <color indexed="81"/>
            <rFont val="Tahoma"/>
            <family val="2"/>
          </rPr>
          <t>Count by quarter where Depressed Affect Score change pre/post &lt;0</t>
        </r>
      </text>
    </comment>
    <comment ref="CH6" authorId="1" shapeId="0" xr:uid="{1E462155-F48C-4481-A9A9-6B9780BD377A}">
      <text>
        <r>
          <rPr>
            <sz val="9"/>
            <color indexed="81"/>
            <rFont val="Tahoma"/>
            <family val="2"/>
          </rPr>
          <t>Count by quarter where Positive Affect change pre/post &lt;0</t>
        </r>
      </text>
    </comment>
    <comment ref="CH7" authorId="1" shapeId="0" xr:uid="{9EC844F5-202E-488D-AA1F-A50B7074E751}">
      <text>
        <r>
          <rPr>
            <sz val="9"/>
            <color indexed="81"/>
            <rFont val="Tahoma"/>
            <family val="2"/>
          </rPr>
          <t>Count by quarter where Somatic Complaints change pre/post &lt;0</t>
        </r>
      </text>
    </comment>
    <comment ref="CH8" authorId="1" shapeId="0" xr:uid="{E886C447-2952-4FF1-8744-DC15A6B461AA}">
      <text>
        <r>
          <rPr>
            <sz val="9"/>
            <color indexed="81"/>
            <rFont val="Tahoma"/>
            <family val="2"/>
          </rPr>
          <t>Count by quarter where Interpersonal Problems change pre/post &lt;0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7" authorId="0" shapeId="0" xr:uid="{2513079D-355E-46CB-AFE6-CCD940EA8CA6}">
      <text>
        <r>
          <rPr>
            <sz val="9"/>
            <color indexed="81"/>
            <rFont val="Tahoma"/>
            <family val="2"/>
          </rPr>
          <t xml:space="preserve">Orange highlight in this row indicates observation did not meet fidelity.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7" authorId="0" shapeId="0" xr:uid="{83FA0832-DDFA-4CD3-9833-1D2E67A997FD}">
      <text>
        <r>
          <rPr>
            <sz val="9"/>
            <color indexed="81"/>
            <rFont val="Tahoma"/>
            <family val="2"/>
          </rPr>
          <t xml:space="preserve">Orange highlight in this row indicates observation did not meet fidelity.
</t>
        </r>
      </text>
    </comment>
  </commentList>
</comments>
</file>

<file path=xl/sharedStrings.xml><?xml version="1.0" encoding="utf-8"?>
<sst xmlns="http://schemas.openxmlformats.org/spreadsheetml/2006/main" count="703" uniqueCount="381">
  <si>
    <t>This workbook contains the following spreadsheets (tabs):</t>
  </si>
  <si>
    <t>Some general characteristics of the spreadsheets tabs include:</t>
  </si>
  <si>
    <t>Agency:</t>
  </si>
  <si>
    <t>Grant Number:</t>
  </si>
  <si>
    <t>Contact :</t>
  </si>
  <si>
    <t>County:</t>
  </si>
  <si>
    <t>Email:</t>
  </si>
  <si>
    <t>Phone:</t>
  </si>
  <si>
    <t>Cumulative</t>
  </si>
  <si>
    <t>Performance Measure</t>
  </si>
  <si>
    <t>PM #</t>
  </si>
  <si>
    <r>
      <t>Please enter comments on any</t>
    </r>
    <r>
      <rPr>
        <b/>
        <sz val="12"/>
        <color indexed="8"/>
        <rFont val="Calibri"/>
        <family val="2"/>
      </rPr>
      <t xml:space="preserve"> challenges you had in collecting or entering data</t>
    </r>
    <r>
      <rPr>
        <sz val="12"/>
        <color indexed="8"/>
        <rFont val="Calibri"/>
        <family val="2"/>
      </rPr>
      <t>.  
Please explain any factors that may impact data analysis.</t>
    </r>
  </si>
  <si>
    <t>P1</t>
  </si>
  <si>
    <t>P2</t>
  </si>
  <si>
    <t>P3</t>
  </si>
  <si>
    <t>P4</t>
  </si>
  <si>
    <t>P5</t>
  </si>
  <si>
    <t>P6</t>
  </si>
  <si>
    <t>P7</t>
  </si>
  <si>
    <t>P8</t>
  </si>
  <si>
    <t>P9</t>
  </si>
  <si>
    <t>P10</t>
  </si>
  <si>
    <t>P11</t>
  </si>
  <si>
    <t>P12</t>
  </si>
  <si>
    <t>This section is automatically fed by survey data entered on the other tabs.  Summary data is calculated for the site.</t>
  </si>
  <si>
    <t>Yes</t>
  </si>
  <si>
    <t>Date</t>
  </si>
  <si>
    <t>No</t>
  </si>
  <si>
    <t>Change</t>
  </si>
  <si>
    <t>This tab will be hidden from users.</t>
  </si>
  <si>
    <t>Start Month</t>
  </si>
  <si>
    <t>End Month</t>
  </si>
  <si>
    <t>Grant Start Date</t>
  </si>
  <si>
    <t>Q</t>
  </si>
  <si>
    <t>Year 1 - Qtr 1</t>
  </si>
  <si>
    <t>Year 1 - Qtr 2</t>
  </si>
  <si>
    <t>Year 1 - Qtr 3</t>
  </si>
  <si>
    <t>Year 1 - Qtr 4</t>
  </si>
  <si>
    <t>Year 2 - Qtr 1</t>
  </si>
  <si>
    <t>Year 2 - Qtr 2</t>
  </si>
  <si>
    <t>Year 2 - Qtr 3</t>
  </si>
  <si>
    <t>Year 2 - Qtr 4</t>
  </si>
  <si>
    <t>Q1</t>
  </si>
  <si>
    <t>Q2</t>
  </si>
  <si>
    <t>Q3</t>
  </si>
  <si>
    <t>Q4</t>
  </si>
  <si>
    <t>Q5</t>
  </si>
  <si>
    <t>Q6</t>
  </si>
  <si>
    <t>Q7</t>
  </si>
  <si>
    <t>Q8</t>
  </si>
  <si>
    <t>Q9</t>
  </si>
  <si>
    <t>Q10</t>
  </si>
  <si>
    <t>Q11</t>
  </si>
  <si>
    <t>Q12</t>
  </si>
  <si>
    <t>Q13</t>
  </si>
  <si>
    <t>Q14</t>
  </si>
  <si>
    <t>Q15</t>
  </si>
  <si>
    <t>Q16</t>
  </si>
  <si>
    <t>Q17</t>
  </si>
  <si>
    <t>Q18</t>
  </si>
  <si>
    <t>Q19</t>
  </si>
  <si>
    <t>Q20</t>
  </si>
  <si>
    <t>Pre</t>
  </si>
  <si>
    <t>Post</t>
  </si>
  <si>
    <t>Pre-Test Date</t>
  </si>
  <si>
    <t>Post-Test Date</t>
  </si>
  <si>
    <t>Open Date</t>
  </si>
  <si>
    <t>Close Date</t>
  </si>
  <si>
    <t>Session 1</t>
  </si>
  <si>
    <t>Session 2</t>
  </si>
  <si>
    <t>Session 3</t>
  </si>
  <si>
    <t>Session 4</t>
  </si>
  <si>
    <t>Session 5</t>
  </si>
  <si>
    <t>Session 6</t>
  </si>
  <si>
    <t>Fidelity</t>
  </si>
  <si>
    <t>Quarter</t>
  </si>
  <si>
    <t>Attendance</t>
  </si>
  <si>
    <t>%</t>
  </si>
  <si>
    <t>Hidden from users</t>
  </si>
  <si>
    <t>Qtr. of Obs.</t>
  </si>
  <si>
    <t>Other</t>
  </si>
  <si>
    <t>Percent</t>
  </si>
  <si>
    <t>This section is automatically calculated from survey data entered on the "Pre-Post" tab.</t>
  </si>
  <si>
    <t>TOTAL</t>
  </si>
  <si>
    <t xml:space="preserve">Number
Surveyed </t>
  </si>
  <si>
    <t>Race</t>
  </si>
  <si>
    <t>Gender</t>
  </si>
  <si>
    <t>Age</t>
  </si>
  <si>
    <t>Ethnicity- Hispanic ?</t>
  </si>
  <si>
    <t>American Indian/Alaskan Native</t>
  </si>
  <si>
    <t>Asian</t>
  </si>
  <si>
    <t>Black or African American</t>
  </si>
  <si>
    <t>Native Hawaiian or other Pacific Islander</t>
  </si>
  <si>
    <t>White</t>
  </si>
  <si>
    <t>Male</t>
  </si>
  <si>
    <t>Female</t>
  </si>
  <si>
    <t>P13</t>
  </si>
  <si>
    <t>Race Other</t>
  </si>
  <si>
    <t>Gender Other</t>
  </si>
  <si>
    <t>Grade in School</t>
  </si>
  <si>
    <t>#</t>
  </si>
  <si>
    <t>Youth</t>
  </si>
  <si>
    <t>Demographics</t>
  </si>
  <si>
    <t>CES-D Total Score</t>
  </si>
  <si>
    <t>CES-D</t>
  </si>
  <si>
    <t>CES-D-PRE</t>
  </si>
  <si>
    <t>CES-D-POST</t>
  </si>
  <si>
    <t>Number of Facilitators Trained in the Blues Program</t>
  </si>
  <si>
    <t>Number of Facilitators who Started the Certification Process (optional, but required for proceeding in TOT development))</t>
  </si>
  <si>
    <t>Number of Facilitators who Completed the Certification Process (optional, but required for proceeding in TOT development)</t>
  </si>
  <si>
    <t>Number of Certified Facilitators who Started the TOT Training Process</t>
  </si>
  <si>
    <t>Number of Certified Facilitators who Completed the TOT Certification Process.</t>
  </si>
  <si>
    <t xml:space="preserve">Number of Students Screened with the CES-D   </t>
  </si>
  <si>
    <t xml:space="preserve">Number of Students who were Screened with the CES-D and referred to the Blues Program.  </t>
  </si>
  <si>
    <t>Number of Students who were Screened with the CES-D but were then referred for a more intensive intervention.</t>
  </si>
  <si>
    <t xml:space="preserve">Number of Youth who Participated in The Blues Program </t>
  </si>
  <si>
    <t>Number of Youth that Completed the Blues Program</t>
  </si>
  <si>
    <t>Number of Blues Program Session Observations (expectation of observation of 1 per group; self-observations should total 2 sessions)</t>
  </si>
  <si>
    <t>Number of Blues Program Sessions that Met Minimum Fidelity</t>
  </si>
  <si>
    <t>Number of reports to the collaborative board.</t>
  </si>
  <si>
    <t>P14</t>
  </si>
  <si>
    <t>P15</t>
  </si>
  <si>
    <t>O01</t>
  </si>
  <si>
    <t>O02</t>
  </si>
  <si>
    <t>O03</t>
  </si>
  <si>
    <t>O04</t>
  </si>
  <si>
    <t>O05</t>
  </si>
  <si>
    <t>Number of Youth with improved overall CES-D score</t>
  </si>
  <si>
    <t>Number of Youth with improved Depressed Affect score based on CES-D</t>
  </si>
  <si>
    <t>Number of Youth with improved Positive Affect score based on CES-D</t>
  </si>
  <si>
    <t>Number of Youth with improved Somatic Complaints score based on CES-D</t>
  </si>
  <si>
    <t>Number of Youth with improved Interpersonal Problems score based on CES-D</t>
  </si>
  <si>
    <t>Depression Scale</t>
  </si>
  <si>
    <t>Depressed Affect</t>
  </si>
  <si>
    <t>Positive Affect</t>
  </si>
  <si>
    <t>Somatic Compaints</t>
  </si>
  <si>
    <t>Interpersonal Problems</t>
  </si>
  <si>
    <t>D</t>
  </si>
  <si>
    <t>P</t>
  </si>
  <si>
    <t>S</t>
  </si>
  <si>
    <t>I</t>
  </si>
  <si>
    <t>Facilitator ID</t>
  </si>
  <si>
    <t>Session Attendence</t>
  </si>
  <si>
    <t>Date of Rating</t>
  </si>
  <si>
    <t xml:space="preserve"> Facilitator(s)</t>
  </si>
  <si>
    <t>Session #</t>
  </si>
  <si>
    <t xml:space="preserve">Agenda and Overview </t>
  </si>
  <si>
    <t xml:space="preserve">Making Connections </t>
  </si>
  <si>
    <t>Triangle of feelings, thoughts, and actions</t>
  </si>
  <si>
    <t xml:space="preserve">Changing Doing </t>
  </si>
  <si>
    <t xml:space="preserve">Setting goals </t>
  </si>
  <si>
    <t xml:space="preserve">Motivation </t>
  </si>
  <si>
    <t xml:space="preserve">Home Practice Assignment </t>
  </si>
  <si>
    <t xml:space="preserve">Changing Thinking </t>
  </si>
  <si>
    <t xml:space="preserve">Review and Check in </t>
  </si>
  <si>
    <t>Changing thinking (Giving Compliments)</t>
  </si>
  <si>
    <t>Changing thinking (review 1 or 2 examples)</t>
  </si>
  <si>
    <t>Changing thinking (What’s the alternative?)</t>
  </si>
  <si>
    <t>Changing thinking (Where’s the Evidence?)</t>
  </si>
  <si>
    <t xml:space="preserve">Changing doing (Rewards and Punishments) </t>
  </si>
  <si>
    <t>Changing doing (rewarding each other)</t>
  </si>
  <si>
    <t>Changing doing (complete contract)</t>
  </si>
  <si>
    <t>Review and Check in</t>
  </si>
  <si>
    <t>Changing thinking (review 1-2 examples from real life)</t>
  </si>
  <si>
    <t>Changing thinking (overview of stress)</t>
  </si>
  <si>
    <t>Thoughts about group ending</t>
  </si>
  <si>
    <t>Changing thinking (What if it’s true?)</t>
  </si>
  <si>
    <t>Changing thinking (Planning Ahead and Daily Hassles)</t>
  </si>
  <si>
    <t>Changing thinking (Planning Ahead and Major Life Events)</t>
  </si>
  <si>
    <t>Changing doing (Getting out of the Negative Rut)</t>
  </si>
  <si>
    <t>Changing doing (Future Fun)</t>
  </si>
  <si>
    <t>Changing doing (Plans B and C)</t>
  </si>
  <si>
    <t>Home Practice Assignment</t>
  </si>
  <si>
    <t>Rewards</t>
  </si>
  <si>
    <t>Goal Review</t>
  </si>
  <si>
    <t>Motivation</t>
  </si>
  <si>
    <t>Summary</t>
  </si>
  <si>
    <t>Number of Groups Completed</t>
  </si>
  <si>
    <t>CES-D Pre-Post</t>
  </si>
  <si>
    <t>Student Tracking</t>
  </si>
  <si>
    <t>Pre-Test Score</t>
  </si>
  <si>
    <t>Post-Test Score</t>
  </si>
  <si>
    <t>Blues</t>
  </si>
  <si>
    <t>Clinical</t>
  </si>
  <si>
    <t>Started Blues</t>
  </si>
  <si>
    <t>Pre-Post Change</t>
  </si>
  <si>
    <t>Referral</t>
  </si>
  <si>
    <t>Perfect! Absolutely all material in the section was presented exactly as written (100%).</t>
  </si>
  <si>
    <t>Excellent. All key concepts and almost all material in the section were presented (95%).</t>
  </si>
  <si>
    <t>Very good. All key concepts were presented but some supporting material skipped (90%).</t>
  </si>
  <si>
    <t>Good. Most key concepts of the section were presented (80%).</t>
  </si>
  <si>
    <t>Fair. One key concept was not presented (70%).</t>
  </si>
  <si>
    <t>Mediocre. The majority of key concepts were presented but significant gaps (60%).</t>
  </si>
  <si>
    <t>Minimal adherence. The majority of key concepts were presented but poorly (50%).</t>
  </si>
  <si>
    <t>Poor. The majority of the key concepts were not presented (&lt;50%).</t>
  </si>
  <si>
    <t>Very poor. Material of this section was mentioned only very briefly (10%).</t>
  </si>
  <si>
    <t>No adherence. The section was skipped entirely.</t>
  </si>
  <si>
    <t>Fidelity Rating %</t>
  </si>
  <si>
    <t>Comments</t>
  </si>
  <si>
    <t>Start (P11)</t>
  </si>
  <si>
    <t>End (12)</t>
  </si>
  <si>
    <t>Ethnicity/Hispanic</t>
  </si>
  <si>
    <t>Fidelity Rating descriptions</t>
  </si>
  <si>
    <t>CES-D Sub-scales (Response Averages)</t>
  </si>
  <si>
    <t>DA</t>
  </si>
  <si>
    <t>PA</t>
  </si>
  <si>
    <t>SC</t>
  </si>
  <si>
    <t>IP</t>
  </si>
  <si>
    <t>DS</t>
  </si>
  <si>
    <t>I was bothered by things that usually don’t bother me.</t>
  </si>
  <si>
    <t>I did not feel like eating; my appetite was poor.</t>
  </si>
  <si>
    <t>I felt that I could not shake off the blues even with help from my family or friends.</t>
  </si>
  <si>
    <t>I felt I was just as good as other people.</t>
  </si>
  <si>
    <t>I had trouble keeping my mind on what I was doing.</t>
  </si>
  <si>
    <t>I felt depressed.</t>
  </si>
  <si>
    <t>I felt that everything I did was an effort.</t>
  </si>
  <si>
    <t>I felt hopeful about the future.</t>
  </si>
  <si>
    <t>I thought my life had been a failure.</t>
  </si>
  <si>
    <t>I felt fearful.</t>
  </si>
  <si>
    <t>My sleep was restless.</t>
  </si>
  <si>
    <t>I was happy.</t>
  </si>
  <si>
    <t>I talked less than usual.</t>
  </si>
  <si>
    <t>I felt lonely</t>
  </si>
  <si>
    <t>People were unfriendly.</t>
  </si>
  <si>
    <t>I enjoyed life.</t>
  </si>
  <si>
    <t>I had crying spells.</t>
  </si>
  <si>
    <t>I felt sad.</t>
  </si>
  <si>
    <t>I felt that people dislike me.</t>
  </si>
  <si>
    <t>I could not get “going.”</t>
  </si>
  <si>
    <t>Somatic Complaints</t>
  </si>
  <si>
    <t>Positive Afect</t>
  </si>
  <si>
    <t>Q#</t>
  </si>
  <si>
    <t xml:space="preserve">CES-D Question </t>
  </si>
  <si>
    <t>Sub-scale</t>
  </si>
  <si>
    <t>n/a</t>
  </si>
  <si>
    <t>* These questions are reverse coded</t>
  </si>
  <si>
    <t>Q4*</t>
  </si>
  <si>
    <t>Q12*</t>
  </si>
  <si>
    <t>Q16*</t>
  </si>
  <si>
    <t>Q8*</t>
  </si>
  <si>
    <t>Description of Measure: The Center for Epidemiological Studies-Depression (CES-D), originally published by Radloff in 1977, is a 20-item measure that asks caregivers to rate how often over the past week they experienced symptoms associated with depression, such as restless sleep, poor appetite, and feeling lonely.</t>
  </si>
  <si>
    <t>Student Code</t>
  </si>
  <si>
    <t>Location</t>
  </si>
  <si>
    <t>Student Information</t>
  </si>
  <si>
    <t>School District/Building</t>
  </si>
  <si>
    <t>Name of Session Rater</t>
  </si>
  <si>
    <t>Quarters</t>
  </si>
  <si>
    <t>Met Min. Fidelity Count by Quarter</t>
  </si>
  <si>
    <t>Number of Youth with Completed and Analyzed CES-D at both Pre and Post-test</t>
  </si>
  <si>
    <t xml:space="preserve"> </t>
  </si>
  <si>
    <t>SCORE</t>
  </si>
  <si>
    <t>Home
Zip Code
(5 digit)</t>
  </si>
  <si>
    <t xml:space="preserve">Welcome and Overview </t>
  </si>
  <si>
    <t>Confidentiality</t>
  </si>
  <si>
    <t>Benefits</t>
  </si>
  <si>
    <t>Home Exercises</t>
  </si>
  <si>
    <t>Changing thinking (Thinking more positively)</t>
  </si>
  <si>
    <t xml:space="preserve">Changing doing (Rewards) </t>
  </si>
  <si>
    <t>Changing thinking (Where's the Evidence?)</t>
  </si>
  <si>
    <t>Changing thinking (What if it's true?)</t>
  </si>
  <si>
    <t>Changing doing (New ways of coping)</t>
  </si>
  <si>
    <t>Changing doing (Planning future fun)</t>
  </si>
  <si>
    <t>Hopes and Goal Review</t>
  </si>
  <si>
    <t>Summary review and statements</t>
  </si>
  <si>
    <t>Qtr Met min. Fidelity of 75%</t>
  </si>
  <si>
    <t>Developed by Penn State EPIS with funding from the Pennsylvania Commission on Crime and Delinquency (PCCD)</t>
  </si>
  <si>
    <t>Process Performance Measures</t>
  </si>
  <si>
    <t>Outcome Performance Measures</t>
  </si>
  <si>
    <t>ID</t>
  </si>
  <si>
    <t>wbName</t>
  </si>
  <si>
    <t>Grant</t>
  </si>
  <si>
    <t>Agency</t>
  </si>
  <si>
    <t>Program</t>
  </si>
  <si>
    <t>Contact</t>
  </si>
  <si>
    <t>Email</t>
  </si>
  <si>
    <t>Phone</t>
  </si>
  <si>
    <t>County</t>
  </si>
  <si>
    <t>GrantStartDate</t>
  </si>
  <si>
    <t>GrantYr</t>
  </si>
  <si>
    <t>Qtr</t>
  </si>
  <si>
    <t>QtrRange</t>
  </si>
  <si>
    <t>QtrStart</t>
  </si>
  <si>
    <t>QtrEnd</t>
  </si>
  <si>
    <t>O1</t>
  </si>
  <si>
    <t>O2</t>
  </si>
  <si>
    <t>O3</t>
  </si>
  <si>
    <t>O4</t>
  </si>
  <si>
    <t>O5</t>
  </si>
  <si>
    <t>O1Total</t>
  </si>
  <si>
    <t>O2Total</t>
  </si>
  <si>
    <t>O3Total</t>
  </si>
  <si>
    <t>O4Total</t>
  </si>
  <si>
    <t>O5Total</t>
  </si>
  <si>
    <t>O1Percent</t>
  </si>
  <si>
    <t>O2Percent</t>
  </si>
  <si>
    <t>O3Percent</t>
  </si>
  <si>
    <t>O4Percent</t>
  </si>
  <si>
    <t>O5Percent</t>
  </si>
  <si>
    <t>O1Survey</t>
  </si>
  <si>
    <t>O2Survey</t>
  </si>
  <si>
    <t>O3Survey</t>
  </si>
  <si>
    <t>O5Survey</t>
  </si>
  <si>
    <t>O4Survey</t>
  </si>
  <si>
    <t>current qtr</t>
  </si>
  <si>
    <r>
      <rPr>
        <b/>
        <sz val="22"/>
        <color rgb="FFFFFFFF"/>
        <rFont val="Cambria"/>
        <family val="1"/>
      </rPr>
      <t>The Blues Program</t>
    </r>
    <r>
      <rPr>
        <b/>
        <sz val="14"/>
        <color indexed="9"/>
        <rFont val="Cambria"/>
        <family val="1"/>
      </rPr>
      <t xml:space="preserve">
EPIS Data Collection and Analysis Tool</t>
    </r>
  </si>
  <si>
    <t>The Blues Program</t>
  </si>
  <si>
    <t>other</t>
  </si>
  <si>
    <t>1.    The spreadsheet is locked, so you will only be able to enter information into the appropriate cells.  Data can be entered in cells highlighted in yellow.</t>
  </si>
  <si>
    <t>To submit your quarterly program report to PCCD, upload this Excel spreadsheet as an attachment in Egrants.  Before uploading your spreadsheet, you will need to  complete the following steps:</t>
  </si>
  <si>
    <t>3.  After all data have been entered save the file.  It's recommended to include your Grant Number, County, and Date in the file name.   You are then ready to upload your report  into Egrants.</t>
  </si>
  <si>
    <t>Y</t>
  </si>
  <si>
    <t>Range</t>
  </si>
  <si>
    <t>qtr start</t>
  </si>
  <si>
    <t>qtr end month</t>
  </si>
  <si>
    <t>qtr end last day</t>
  </si>
  <si>
    <t>This tool is designed to help track program reach, outcomes and model fidelity for the Blues program.   Supporting documents can be found on the EPIS website (epis.psu.edu).
This data can be used to:  
*  Improve the quality of your program
*  Inform key stakeholders on your program's reach and outcomes
*  Secure additional funding to sustain the program</t>
  </si>
  <si>
    <t>2.  Review the Student Tracking tab to make sure no identifying information is included.</t>
  </si>
  <si>
    <t>1.  Review the Process &amp; Outcome tabs to assure your data looks logical and accurate.</t>
  </si>
  <si>
    <t>Questions?  Please contact the Penn State EPIS for technical assistance at 814-863-2568
or by email at epis@psu.edu</t>
  </si>
  <si>
    <t>Start Date:</t>
  </si>
  <si>
    <t>Year:</t>
  </si>
  <si>
    <t>year</t>
  </si>
  <si>
    <t>Enter grant number</t>
  </si>
  <si>
    <t xml:space="preserve">Enter organization name </t>
  </si>
  <si>
    <t xml:space="preserve">Enter primary contact email </t>
  </si>
  <si>
    <t xml:space="preserve">Enter primary contact name </t>
  </si>
  <si>
    <t xml:space="preserve">Enter primary contact phone number </t>
  </si>
  <si>
    <t xml:space="preserve">Enter county name </t>
  </si>
  <si>
    <t>Years 1 and 2</t>
  </si>
  <si>
    <t>Years 3 and 4</t>
  </si>
  <si>
    <t>Years 5 and 6</t>
  </si>
  <si>
    <t>Years 7 and 8</t>
  </si>
  <si>
    <t>Years 9 and 10</t>
  </si>
  <si>
    <t>Ethnicity- Hispanic</t>
  </si>
  <si>
    <t>Session Number</t>
  </si>
  <si>
    <t>Total count of subscales by quarter (post date)</t>
  </si>
  <si>
    <t>O1TotalCount</t>
  </si>
  <si>
    <t>O2TotalCount</t>
  </si>
  <si>
    <t>O3TotalCount</t>
  </si>
  <si>
    <t>O4TotalCount</t>
  </si>
  <si>
    <t>O5TotalCount</t>
  </si>
  <si>
    <t>Program Option</t>
  </si>
  <si>
    <t>Introductions</t>
  </si>
  <si>
    <t>Triangle Diagram</t>
  </si>
  <si>
    <t>Changing thinking (1+2=3)</t>
  </si>
  <si>
    <t>Changing thinking (What's the Alternative?)</t>
  </si>
  <si>
    <t>Changing doing (You deserve a reward)</t>
  </si>
  <si>
    <t>Changing doing (Create a Contract)</t>
  </si>
  <si>
    <t>Changing thinking (What if it's True?)</t>
  </si>
  <si>
    <t>Changing doing (Importance of Rewards)</t>
  </si>
  <si>
    <t>Changing thinking (Daily Hassles)</t>
  </si>
  <si>
    <t>Changing doing (New Coping Strategies)</t>
  </si>
  <si>
    <t>Session 7</t>
  </si>
  <si>
    <t>Changing thinking (Major Event)</t>
  </si>
  <si>
    <t>Changing doing (Big Fun Event)</t>
  </si>
  <si>
    <t>Session 8</t>
  </si>
  <si>
    <t>Changing doing (Planning Future Fun)</t>
  </si>
  <si>
    <t>Hope &amp; Goal Review</t>
  </si>
  <si>
    <t>Group Ending</t>
  </si>
  <si>
    <t>Session Agenda Items Rated</t>
  </si>
  <si>
    <t>Session Agenda Items</t>
  </si>
  <si>
    <t>All Fidelity Count by Quarter</t>
  </si>
  <si>
    <t>Charts</t>
  </si>
  <si>
    <t>Started</t>
  </si>
  <si>
    <t>Ended</t>
  </si>
  <si>
    <t>Completed</t>
  </si>
  <si>
    <t>Active</t>
  </si>
  <si>
    <t>Qtr Open</t>
  </si>
  <si>
    <t>Qtr Close</t>
  </si>
  <si>
    <r>
      <t>2.  Outcome PMs (Outcomes Performance Measures):</t>
    </r>
    <r>
      <rPr>
        <sz val="11"/>
        <rFont val="Cambria"/>
        <family val="1"/>
      </rPr>
      <t xml:space="preserve"> The Outcomes PMs tab summarizes any positive changes from pre to post for data entered on the CES-D Pre-Post tab.  No data entry is required on this tab.</t>
    </r>
  </si>
  <si>
    <r>
      <t xml:space="preserve">3.   Student Tracking: </t>
    </r>
    <r>
      <rPr>
        <sz val="11"/>
        <rFont val="Cambria"/>
        <family val="1"/>
      </rPr>
      <t>Please enter the data from the Student and Session Tracking forms that were completed through the screening and referral process.  One row for each student.</t>
    </r>
    <r>
      <rPr>
        <b/>
        <sz val="11"/>
        <rFont val="Cambria"/>
        <family val="1"/>
      </rPr>
      <t xml:space="preserve">  </t>
    </r>
    <r>
      <rPr>
        <sz val="11"/>
        <rFont val="Cambria"/>
        <family val="1"/>
      </rPr>
      <t xml:space="preserve">Hovering over the comments (red triangles) will display the allowable answers in a pop-up box. </t>
    </r>
  </si>
  <si>
    <t xml:space="preserve">2.     Certain cells only accept specific values. If you enter a value out of the accepted range, you will receive an error message that tells you the range of values that can be entered. </t>
  </si>
  <si>
    <t>3.   Do not use the Delete, Fill or Cut functions.  You may accidentally delete important formatting.  To remove the contents of a cell use Clear Contents only.  If you copy the contents of a cell, you must paste only using Paste Values.</t>
  </si>
  <si>
    <t>4.  Comments are displayed by hovering over the red triangles in cells.  Comments are used to display additional information including lists of allowable answers.</t>
  </si>
  <si>
    <r>
      <rPr>
        <b/>
        <sz val="11"/>
        <rFont val="Cambria"/>
        <family val="1"/>
      </rPr>
      <t>4.  CES-D Pre-Post:</t>
    </r>
    <r>
      <rPr>
        <sz val="11"/>
        <rFont val="Cambria"/>
        <family val="1"/>
      </rPr>
      <t xml:space="preserve"> Data from CES-D surveys can be entered into this tab.  Each row contains the student participant code from the Student Tracking tab.  Hovering over the comments (red triangles) will display question text in a pop-up box.  Be sure to select the program option from the dropdown list in column A (6 session or 8 session).</t>
    </r>
  </si>
  <si>
    <r>
      <rPr>
        <b/>
        <sz val="11"/>
        <rFont val="Cambria"/>
        <family val="1"/>
      </rPr>
      <t>5.  Fidelity 6 Session:</t>
    </r>
    <r>
      <rPr>
        <sz val="11"/>
        <rFont val="Cambria"/>
        <family val="1"/>
      </rPr>
      <t xml:space="preserve"> Please enter data from the Program Protocol Adherence forms. Each column represents data from one observation or self-report.</t>
    </r>
  </si>
  <si>
    <r>
      <rPr>
        <b/>
        <sz val="11"/>
        <color rgb="FF000000"/>
        <rFont val="Cambria"/>
        <family val="1"/>
      </rPr>
      <t>8.  CES-D Sub-scales</t>
    </r>
    <r>
      <rPr>
        <sz val="11"/>
        <color indexed="8"/>
        <rFont val="Cambria"/>
        <family val="1"/>
      </rPr>
      <t>: Printable summary of the questions associated with CES-D sub-scales.</t>
    </r>
  </si>
  <si>
    <r>
      <rPr>
        <b/>
        <sz val="11"/>
        <color rgb="FF000000"/>
        <rFont val="Cambria"/>
        <family val="1"/>
      </rPr>
      <t>7.  Demographics</t>
    </r>
    <r>
      <rPr>
        <sz val="11"/>
        <color indexed="8"/>
        <rFont val="Cambria"/>
        <family val="1"/>
      </rPr>
      <t>: Data is summarized from entries on the "Student Tracking" tab.  Counts and percentages are calculated for  gender, races/ethnicities, age and grade.</t>
    </r>
  </si>
  <si>
    <r>
      <rPr>
        <b/>
        <sz val="11"/>
        <color rgb="FF000000"/>
        <rFont val="Cambria"/>
        <family val="1"/>
      </rPr>
      <t>6.  Fidelity 8 Session</t>
    </r>
    <r>
      <rPr>
        <sz val="11"/>
        <color indexed="8"/>
        <rFont val="Cambria"/>
        <family val="1"/>
      </rPr>
      <t>: Please enter data from the Program Protocol Adherence forms. Each column represents data from one observation or self-report.</t>
    </r>
  </si>
  <si>
    <r>
      <rPr>
        <b/>
        <sz val="11"/>
        <color rgb="FF000000"/>
        <rFont val="Cambria"/>
        <family val="1"/>
      </rPr>
      <t>1.  Process PMs (Process Performance Measures)</t>
    </r>
    <r>
      <rPr>
        <sz val="11"/>
        <color indexed="8"/>
        <rFont val="Cambria"/>
        <family val="1"/>
      </rPr>
      <t xml:space="preserve">: The Process PMs tab summarizes program reach and program fidelity.  The yellow cells at the top of this tab are for information related to your agency's program. </t>
    </r>
    <r>
      <rPr>
        <b/>
        <sz val="11"/>
        <color rgb="FF000000"/>
        <rFont val="Cambria"/>
        <family val="1"/>
      </rPr>
      <t>Be sure to enter a start date for the project/grant (PCCD grantees should enter the grant start date) and the year of the project.</t>
    </r>
    <r>
      <rPr>
        <sz val="11"/>
        <color indexed="8"/>
        <rFont val="Cambria"/>
        <family val="1"/>
      </rPr>
      <t xml:space="preserve">  The combination of start date and year determine the quarter ranges in row 7.  The other yellow cells are used for tracking information about implementation logistics, such as number of facilitators trained, or number of reports to a collaborative board.  The grey cells in this tab are formulated to automatically calculate the number of youth served, youth completing the program, completed surveys, and any fidelity observation data.  </t>
    </r>
    <r>
      <rPr>
        <b/>
        <sz val="11"/>
        <color rgb="FF000000"/>
        <rFont val="Cambria"/>
        <family val="1"/>
      </rPr>
      <t>Please enter a zero if you do not have data to report for a performance  measure in the reporting quarter.  Do not enter any data in future quarters.</t>
    </r>
    <r>
      <rPr>
        <sz val="11"/>
        <color indexed="8"/>
        <rFont val="Cambria"/>
        <family val="1"/>
      </rPr>
      <t xml:space="preserve">  The yellow cells at the bottom can be used to list any factors that may have impacted the data for the reporting quarter. </t>
    </r>
  </si>
  <si>
    <t>Version 1.4   (04/18/2024)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</si>
</sst>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 yyyy;@"/>
    <numFmt numFmtId="165" formatCode="0;\-0;;@"/>
    <numFmt numFmtId="166" formatCode="m/d/yy;@"/>
    <numFmt numFmtId="167" formatCode="0.0"/>
    <numFmt numFmtId="168" formatCode="mm/dd/yy;@"/>
  </numFmts>
  <fonts count="57" x14ac:knownFonts="1">
    <font>
      <sz val="11"/>
      <color theme="1"/>
      <name val="Calibri"/>
      <family val="2"/>
      <scheme val="minor"/>
    </font>
    <font>
      <b/>
      <sz val="11"/>
      <color theme="1"/>
      <name val="Calibri"/>
      <family val="2"/>
      <scheme val="minor"/>
    </font>
    <font>
      <sz val="11"/>
      <color theme="1"/>
      <name val="Calibri"/>
      <family val="2"/>
      <scheme val="minor"/>
    </font>
    <font>
      <b/>
      <sz val="11"/>
      <color indexed="8"/>
      <name val="Cambria"/>
      <family val="1"/>
    </font>
    <font>
      <sz val="11"/>
      <color indexed="8"/>
      <name val="Cambria"/>
      <family val="1"/>
    </font>
    <font>
      <sz val="11"/>
      <name val="Cambria"/>
      <family val="1"/>
    </font>
    <font>
      <b/>
      <sz val="11"/>
      <name val="Cambria"/>
      <family val="1"/>
    </font>
    <font>
      <b/>
      <sz val="11"/>
      <color indexed="9"/>
      <name val="Cambria"/>
      <family val="1"/>
    </font>
    <font>
      <b/>
      <sz val="12"/>
      <color indexed="9"/>
      <name val="Arial"/>
      <family val="2"/>
    </font>
    <font>
      <sz val="12"/>
      <name val="Arial"/>
      <family val="2"/>
    </font>
    <font>
      <sz val="12"/>
      <color indexed="9"/>
      <name val="Arial"/>
      <family val="2"/>
    </font>
    <font>
      <b/>
      <sz val="12"/>
      <color theme="0"/>
      <name val="Arial"/>
      <family val="2"/>
    </font>
    <font>
      <b/>
      <sz val="12"/>
      <color indexed="8"/>
      <name val="Arial"/>
      <family val="2"/>
    </font>
    <font>
      <b/>
      <sz val="12"/>
      <name val="Arial"/>
      <family val="2"/>
    </font>
    <font>
      <b/>
      <sz val="11"/>
      <color indexed="8"/>
      <name val="Calibri"/>
      <family val="2"/>
    </font>
    <font>
      <b/>
      <sz val="11"/>
      <name val="Calibri"/>
      <family val="2"/>
    </font>
    <font>
      <sz val="12"/>
      <color indexed="8"/>
      <name val="Calibri"/>
      <family val="2"/>
    </font>
    <font>
      <b/>
      <sz val="12"/>
      <color indexed="8"/>
      <name val="Calibri"/>
      <family val="2"/>
    </font>
    <font>
      <sz val="12"/>
      <color indexed="8"/>
      <name val="Arial"/>
      <family val="2"/>
    </font>
    <font>
      <sz val="11"/>
      <color indexed="9"/>
      <name val="Calibri"/>
      <family val="2"/>
    </font>
    <font>
      <u/>
      <sz val="11"/>
      <color theme="10"/>
      <name val="Calibri"/>
      <family val="2"/>
      <scheme val="minor"/>
    </font>
    <font>
      <b/>
      <sz val="11"/>
      <color theme="10"/>
      <name val="Calibri"/>
      <family val="2"/>
      <scheme val="minor"/>
    </font>
    <font>
      <b/>
      <sz val="9"/>
      <color indexed="81"/>
      <name val="Tahoma"/>
      <family val="2"/>
    </font>
    <font>
      <sz val="9"/>
      <color indexed="81"/>
      <name val="Tahoma"/>
      <family val="2"/>
    </font>
    <font>
      <b/>
      <sz val="11"/>
      <color rgb="FFFF0000"/>
      <name val="Calibri"/>
      <family val="2"/>
      <scheme val="minor"/>
    </font>
    <font>
      <u/>
      <sz val="11"/>
      <color indexed="12"/>
      <name val="Calibri"/>
      <family val="2"/>
    </font>
    <font>
      <sz val="10"/>
      <name val="Arial"/>
      <family val="2"/>
    </font>
    <font>
      <b/>
      <sz val="10"/>
      <color indexed="9"/>
      <name val="Arial"/>
      <family val="2"/>
    </font>
    <font>
      <b/>
      <sz val="11"/>
      <color indexed="9"/>
      <name val="Arial"/>
      <family val="2"/>
    </font>
    <font>
      <sz val="10"/>
      <color indexed="9"/>
      <name val="Arial"/>
      <family val="2"/>
    </font>
    <font>
      <b/>
      <sz val="12"/>
      <color indexed="8"/>
      <name val="Cambria"/>
      <family val="1"/>
    </font>
    <font>
      <sz val="10"/>
      <color theme="1"/>
      <name val="Arial"/>
      <family val="2"/>
    </font>
    <font>
      <b/>
      <u/>
      <sz val="9"/>
      <color theme="1"/>
      <name val="Arial"/>
      <family val="2"/>
    </font>
    <font>
      <b/>
      <sz val="9"/>
      <color theme="1"/>
      <name val="Arial"/>
      <family val="2"/>
    </font>
    <font>
      <sz val="9"/>
      <color theme="1"/>
      <name val="Arial"/>
      <family val="2"/>
    </font>
    <font>
      <i/>
      <sz val="11"/>
      <color theme="1"/>
      <name val="Calibri"/>
      <family val="2"/>
      <scheme val="minor"/>
    </font>
    <font>
      <b/>
      <sz val="10"/>
      <name val="Arial"/>
      <family val="2"/>
    </font>
    <font>
      <sz val="11"/>
      <color indexed="8"/>
      <name val="Calibri"/>
      <family val="2"/>
    </font>
    <font>
      <sz val="11"/>
      <color rgb="FFFF0000"/>
      <name val="Calibri"/>
      <family val="2"/>
      <scheme val="minor"/>
    </font>
    <font>
      <b/>
      <sz val="11"/>
      <color rgb="FF000000"/>
      <name val="Cambria"/>
      <family val="1"/>
    </font>
    <font>
      <sz val="11"/>
      <color theme="1"/>
      <name val="Arial"/>
      <family val="2"/>
    </font>
    <font>
      <b/>
      <sz val="11"/>
      <color theme="10"/>
      <name val="Arial"/>
      <family val="2"/>
    </font>
    <font>
      <sz val="11"/>
      <color theme="0"/>
      <name val="Arial"/>
      <family val="2"/>
    </font>
    <font>
      <i/>
      <sz val="11"/>
      <color theme="1"/>
      <name val="Arial"/>
      <family val="2"/>
    </font>
    <font>
      <b/>
      <sz val="11"/>
      <color theme="1"/>
      <name val="Arial"/>
      <family val="2"/>
    </font>
    <font>
      <sz val="9"/>
      <color indexed="9"/>
      <name val="Cambria"/>
      <family val="1"/>
    </font>
    <font>
      <b/>
      <sz val="14"/>
      <color indexed="9"/>
      <name val="Cambria"/>
      <family val="1"/>
    </font>
    <font>
      <b/>
      <sz val="22"/>
      <color rgb="FFFFFFFF"/>
      <name val="Cambria"/>
      <family val="1"/>
    </font>
    <font>
      <b/>
      <i/>
      <sz val="14"/>
      <color theme="0"/>
      <name val="Calibri"/>
      <family val="2"/>
      <scheme val="minor"/>
    </font>
    <font>
      <b/>
      <sz val="22"/>
      <color indexed="9"/>
      <name val="Arial"/>
      <family val="2"/>
    </font>
    <font>
      <b/>
      <i/>
      <sz val="12"/>
      <color theme="0"/>
      <name val="Calibri"/>
      <family val="2"/>
      <scheme val="minor"/>
    </font>
    <font>
      <b/>
      <sz val="11"/>
      <color theme="0"/>
      <name val="Arial"/>
      <family val="2"/>
    </font>
    <font>
      <sz val="11"/>
      <color rgb="FF000000"/>
      <name val="Calibri"/>
      <family val="2"/>
    </font>
    <font>
      <sz val="11"/>
      <color theme="1"/>
      <name val="Cambria"/>
      <family val="1"/>
    </font>
    <font>
      <b/>
      <sz val="12"/>
      <color theme="0"/>
      <name val="Cambria"/>
      <family val="1"/>
    </font>
    <font>
      <b/>
      <sz val="10"/>
      <color rgb="FFFFC000"/>
      <name val="Arial"/>
      <family val="2"/>
    </font>
    <font>
      <sz val="11"/>
      <color theme="0"/>
      <name val="Calibri"/>
      <family val="2"/>
      <scheme val="minor"/>
    </font>
  </fonts>
  <fills count="37">
    <fill>
      <patternFill patternType="none"/>
    </fill>
    <fill>
      <patternFill patternType="gray125"/>
    </fill>
    <fill>
      <patternFill patternType="solid">
        <fgColor rgb="FFFFFF99"/>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D3A7FF"/>
        <bgColor indexed="64"/>
      </patternFill>
    </fill>
    <fill>
      <patternFill patternType="solid">
        <fgColor rgb="FFE6CDFF"/>
        <bgColor indexed="64"/>
      </patternFill>
    </fill>
    <fill>
      <patternFill patternType="solid">
        <fgColor rgb="FFFFFFCC"/>
        <bgColor indexed="64"/>
      </patternFill>
    </fill>
    <fill>
      <patternFill patternType="solid">
        <fgColor rgb="FF00008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66CCFF"/>
        <bgColor indexed="64"/>
      </patternFill>
    </fill>
    <fill>
      <patternFill patternType="solid">
        <fgColor rgb="FF00B0F0"/>
        <bgColor indexed="64"/>
      </patternFill>
    </fill>
    <fill>
      <patternFill patternType="solid">
        <fgColor rgb="FFCCCCFF"/>
        <bgColor indexed="64"/>
      </patternFill>
    </fill>
    <fill>
      <patternFill patternType="solid">
        <fgColor theme="4" tint="-0.249977111117893"/>
        <bgColor indexed="64"/>
      </patternFill>
    </fill>
    <fill>
      <patternFill patternType="solid">
        <fgColor rgb="FFFFFFCC"/>
        <bgColor auto="1"/>
      </patternFill>
    </fill>
    <fill>
      <patternFill patternType="solid">
        <fgColor indexed="65"/>
        <bgColor auto="1"/>
      </patternFill>
    </fill>
    <fill>
      <patternFill patternType="solid">
        <fgColor rgb="FFFFFF99"/>
        <bgColor auto="1"/>
      </patternFill>
    </fill>
    <fill>
      <patternFill patternType="solid">
        <fgColor rgb="FFC0C0C0"/>
        <bgColor rgb="FFC0C0C0"/>
      </patternFill>
    </fill>
    <fill>
      <patternFill patternType="solid">
        <fgColor rgb="FF002060"/>
        <bgColor indexed="64"/>
      </patternFill>
    </fill>
    <fill>
      <patternFill patternType="solid">
        <fgColor theme="0" tint="-0.499984740745262"/>
        <bgColor indexed="64"/>
      </patternFill>
    </fill>
  </fills>
  <borders count="85">
    <border>
      <left/>
      <right/>
      <top/>
      <bottom/>
      <diagonal/>
    </border>
    <border>
      <left style="thin">
        <color indexed="9"/>
      </left>
      <right/>
      <top style="thin">
        <color indexed="9"/>
      </top>
      <bottom style="thin">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style="medium">
        <color indexed="9"/>
      </top>
      <bottom/>
      <diagonal/>
    </border>
    <border>
      <left style="thin">
        <color indexed="22"/>
      </left>
      <right/>
      <top style="thin">
        <color indexed="22"/>
      </top>
      <bottom/>
      <diagonal/>
    </border>
    <border>
      <left style="medium">
        <color indexed="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style="thin">
        <color theme="0"/>
      </left>
      <right/>
      <top style="thin">
        <color indexed="9"/>
      </top>
      <bottom style="thin">
        <color theme="0"/>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style="medium">
        <color indexed="9"/>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9"/>
      </bottom>
      <diagonal/>
    </border>
    <border>
      <left style="hair">
        <color auto="1"/>
      </left>
      <right style="hair">
        <color theme="0" tint="-0.499984740745262"/>
      </right>
      <top style="medium">
        <color indexed="9"/>
      </top>
      <bottom style="hair">
        <color auto="1"/>
      </bottom>
      <diagonal/>
    </border>
    <border>
      <left style="hair">
        <color theme="0" tint="-0.499984740745262"/>
      </left>
      <right style="hair">
        <color theme="0" tint="-0.499984740745262"/>
      </right>
      <top style="medium">
        <color indexed="9"/>
      </top>
      <bottom style="hair">
        <color auto="1"/>
      </bottom>
      <diagonal/>
    </border>
    <border>
      <left style="hair">
        <color auto="1"/>
      </left>
      <right style="hair">
        <color theme="0" tint="-0.499984740745262"/>
      </right>
      <top style="hair">
        <color auto="1"/>
      </top>
      <bottom style="hair">
        <color auto="1"/>
      </bottom>
      <diagonal/>
    </border>
    <border>
      <left style="hair">
        <color theme="0" tint="-0.499984740745262"/>
      </left>
      <right style="hair">
        <color theme="0" tint="-0.499984740745262"/>
      </right>
      <top style="hair">
        <color auto="1"/>
      </top>
      <bottom style="hair">
        <color auto="1"/>
      </bottom>
      <diagonal/>
    </border>
    <border>
      <left style="hair">
        <color auto="1"/>
      </left>
      <right style="hair">
        <color theme="0" tint="-0.499984740745262"/>
      </right>
      <top style="hair">
        <color auto="1"/>
      </top>
      <bottom style="medium">
        <color indexed="9"/>
      </bottom>
      <diagonal/>
    </border>
    <border>
      <left style="hair">
        <color theme="0" tint="-0.499984740745262"/>
      </left>
      <right style="hair">
        <color theme="0" tint="-0.499984740745262"/>
      </right>
      <top style="hair">
        <color auto="1"/>
      </top>
      <bottom style="medium">
        <color indexed="9"/>
      </bottom>
      <diagonal/>
    </border>
    <border>
      <left style="hair">
        <color theme="0" tint="-0.499984740745262"/>
      </left>
      <right style="hair">
        <color auto="1"/>
      </right>
      <top style="hair">
        <color auto="1"/>
      </top>
      <bottom style="medium">
        <color indexed="9"/>
      </bottom>
      <diagonal/>
    </border>
    <border>
      <left style="thin">
        <color theme="0"/>
      </left>
      <right/>
      <top style="thin">
        <color theme="0"/>
      </top>
      <bottom style="thin">
        <color theme="0"/>
      </bottom>
      <diagonal/>
    </border>
    <border>
      <left style="thin">
        <color indexed="9"/>
      </left>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9"/>
      </left>
      <right/>
      <top style="medium">
        <color indexed="9"/>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thin">
        <color indexed="64"/>
      </right>
      <top/>
      <bottom style="hair">
        <color theme="0" tint="-0.34998626667073579"/>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9"/>
      </left>
      <right/>
      <top/>
      <bottom/>
      <diagonal/>
    </border>
    <border>
      <left style="medium">
        <color indexed="9"/>
      </left>
      <right style="medium">
        <color indexed="9"/>
      </right>
      <top style="medium">
        <color indexed="9"/>
      </top>
      <bottom/>
      <diagonal/>
    </border>
    <border>
      <left style="hair">
        <color auto="1"/>
      </left>
      <right/>
      <top style="medium">
        <color indexed="9"/>
      </top>
      <bottom style="hair">
        <color auto="1"/>
      </bottom>
      <diagonal/>
    </border>
    <border>
      <left style="hair">
        <color auto="1"/>
      </left>
      <right/>
      <top style="hair">
        <color auto="1"/>
      </top>
      <bottom style="hair">
        <color auto="1"/>
      </bottom>
      <diagonal/>
    </border>
    <border>
      <left style="thin">
        <color theme="1" tint="4.9989318521683403E-2"/>
      </left>
      <right style="hair">
        <color theme="0" tint="-0.499984740745262"/>
      </right>
      <top style="medium">
        <color indexed="9"/>
      </top>
      <bottom style="hair">
        <color auto="1"/>
      </bottom>
      <diagonal/>
    </border>
    <border>
      <left style="thin">
        <color theme="1" tint="4.9989318521683403E-2"/>
      </left>
      <right style="hair">
        <color theme="0" tint="-0.499984740745262"/>
      </right>
      <top style="hair">
        <color auto="1"/>
      </top>
      <bottom style="hair">
        <color auto="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9"/>
      </left>
      <right style="dotted">
        <color theme="0" tint="-0.34998626667073579"/>
      </right>
      <top style="medium">
        <color indexed="9"/>
      </top>
      <bottom style="dotted">
        <color theme="0" tint="-0.34998626667073579"/>
      </bottom>
      <diagonal/>
    </border>
    <border>
      <left style="dotted">
        <color theme="0" tint="-0.34998626667073579"/>
      </left>
      <right style="dotted">
        <color theme="0" tint="-0.34998626667073579"/>
      </right>
      <top style="medium">
        <color indexed="9"/>
      </top>
      <bottom style="dotted">
        <color theme="0" tint="-0.34998626667073579"/>
      </bottom>
      <diagonal/>
    </border>
    <border>
      <left style="dotted">
        <color theme="0" tint="-0.34998626667073579"/>
      </left>
      <right/>
      <top style="medium">
        <color indexed="9"/>
      </top>
      <bottom style="dotted">
        <color theme="0" tint="-0.34998626667073579"/>
      </bottom>
      <diagonal/>
    </border>
    <border>
      <left style="medium">
        <color indexed="9"/>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thin">
        <color indexed="64"/>
      </left>
      <right style="thin">
        <color indexed="64"/>
      </right>
      <top/>
      <bottom style="thin">
        <color indexed="64"/>
      </bottom>
      <diagonal/>
    </border>
    <border>
      <left style="medium">
        <color indexed="9"/>
      </left>
      <right/>
      <top style="medium">
        <color indexed="9"/>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hair">
        <color indexed="64"/>
      </left>
      <right style="hair">
        <color indexed="64"/>
      </right>
      <top style="hair">
        <color indexed="64"/>
      </top>
      <bottom/>
      <diagonal/>
    </border>
    <border>
      <left style="thin">
        <color theme="0"/>
      </left>
      <right/>
      <top/>
      <bottom style="thin">
        <color indexed="9"/>
      </bottom>
      <diagonal/>
    </border>
  </borders>
  <cellStyleXfs count="7">
    <xf numFmtId="0" fontId="0" fillId="0" borderId="0"/>
    <xf numFmtId="9" fontId="2" fillId="0" borderId="0" applyFon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xf numFmtId="9" fontId="2" fillId="0" borderId="0" applyFont="0" applyFill="0" applyBorder="0" applyAlignment="0" applyProtection="0"/>
    <xf numFmtId="0" fontId="2" fillId="0" borderId="0"/>
  </cellStyleXfs>
  <cellXfs count="370">
    <xf numFmtId="0" fontId="0" fillId="0" borderId="0" xfId="0"/>
    <xf numFmtId="0" fontId="8" fillId="3" borderId="0" xfId="0" applyFont="1" applyFill="1" applyAlignment="1" applyProtection="1">
      <alignment horizontal="right" vertical="center" wrapText="1"/>
    </xf>
    <xf numFmtId="0" fontId="10" fillId="3" borderId="0" xfId="0" applyFont="1" applyFill="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8" fillId="6" borderId="10" xfId="0" applyFont="1" applyFill="1" applyBorder="1" applyAlignment="1" applyProtection="1">
      <alignment horizontal="left" vertical="center" wrapText="1"/>
    </xf>
    <xf numFmtId="0" fontId="19" fillId="3" borderId="0" xfId="0" applyFont="1" applyFill="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Alignment="1" applyProtection="1">
      <alignment horizontal="center" vertical="center" wrapText="1"/>
    </xf>
    <xf numFmtId="0" fontId="1" fillId="0" borderId="0" xfId="0" applyFont="1"/>
    <xf numFmtId="14" fontId="24" fillId="0" borderId="0" xfId="0" applyNumberFormat="1" applyFont="1" applyAlignment="1">
      <alignment horizontal="left"/>
    </xf>
    <xf numFmtId="164" fontId="0" fillId="0" borderId="0" xfId="0" applyNumberFormat="1" applyAlignment="1">
      <alignment horizontal="center"/>
    </xf>
    <xf numFmtId="0" fontId="24" fillId="0" borderId="0" xfId="0" applyFont="1"/>
    <xf numFmtId="14" fontId="0" fillId="0" borderId="0" xfId="0" applyNumberFormat="1"/>
    <xf numFmtId="1" fontId="0" fillId="0" borderId="0" xfId="0" applyNumberFormat="1"/>
    <xf numFmtId="0" fontId="12" fillId="3" borderId="9" xfId="0" applyFont="1" applyFill="1" applyBorder="1" applyAlignment="1" applyProtection="1">
      <alignment vertical="center" wrapText="1"/>
    </xf>
    <xf numFmtId="0" fontId="12" fillId="3" borderId="0" xfId="0" applyFont="1" applyFill="1" applyBorder="1" applyAlignment="1" applyProtection="1">
      <alignment vertical="center" wrapText="1"/>
    </xf>
    <xf numFmtId="0" fontId="12" fillId="3" borderId="4" xfId="0" applyFont="1" applyFill="1" applyBorder="1" applyAlignment="1" applyProtection="1">
      <alignment vertical="center" wrapText="1"/>
    </xf>
    <xf numFmtId="0" fontId="0" fillId="0" borderId="0" xfId="0" applyProtection="1"/>
    <xf numFmtId="14" fontId="9" fillId="8" borderId="0" xfId="0" applyNumberFormat="1" applyFont="1" applyFill="1" applyAlignment="1" applyProtection="1">
      <alignment horizontal="left" vertical="center" wrapText="1"/>
    </xf>
    <xf numFmtId="0" fontId="27" fillId="3" borderId="5" xfId="0" applyFont="1" applyFill="1" applyBorder="1" applyAlignment="1" applyProtection="1">
      <alignment horizontal="center" vertical="center" wrapText="1"/>
    </xf>
    <xf numFmtId="0" fontId="10" fillId="3" borderId="8" xfId="0" applyFont="1" applyFill="1" applyBorder="1" applyAlignment="1" applyProtection="1">
      <alignment horizontal="left" vertical="center"/>
    </xf>
    <xf numFmtId="0" fontId="10" fillId="3" borderId="4" xfId="0" applyFont="1" applyFill="1" applyBorder="1" applyAlignment="1" applyProtection="1">
      <alignment horizontal="center" vertical="center" wrapText="1"/>
    </xf>
    <xf numFmtId="0" fontId="0" fillId="0" borderId="0" xfId="0" applyNumberFormat="1" applyAlignment="1">
      <alignment horizontal="center"/>
    </xf>
    <xf numFmtId="49" fontId="9" fillId="2" borderId="16" xfId="0" applyNumberFormat="1" applyFont="1" applyFill="1" applyBorder="1" applyAlignment="1" applyProtection="1">
      <alignment horizontal="left" vertical="center" wrapText="1"/>
      <protection locked="0"/>
    </xf>
    <xf numFmtId="49" fontId="9" fillId="2" borderId="17" xfId="0" applyNumberFormat="1" applyFont="1" applyFill="1" applyBorder="1" applyAlignment="1" applyProtection="1">
      <alignment horizontal="left" vertical="center" wrapText="1"/>
      <protection locked="0"/>
    </xf>
    <xf numFmtId="14" fontId="9" fillId="2" borderId="17" xfId="0" applyNumberFormat="1" applyFont="1" applyFill="1" applyBorder="1" applyAlignment="1" applyProtection="1">
      <alignment horizontal="left" vertical="center" wrapText="1"/>
      <protection locked="0"/>
    </xf>
    <xf numFmtId="0" fontId="29" fillId="3" borderId="5"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13" fillId="5" borderId="19" xfId="0" applyFont="1" applyFill="1" applyBorder="1" applyAlignment="1" applyProtection="1">
      <alignment horizontal="center" vertical="center" wrapText="1"/>
    </xf>
    <xf numFmtId="0" fontId="13" fillId="5" borderId="20" xfId="0" applyFont="1" applyFill="1" applyBorder="1" applyAlignment="1" applyProtection="1">
      <alignment horizontal="center" vertical="center" wrapText="1"/>
    </xf>
    <xf numFmtId="0" fontId="13" fillId="6" borderId="21" xfId="0" applyFont="1" applyFill="1" applyBorder="1" applyAlignment="1" applyProtection="1">
      <alignment horizontal="center" vertical="center" wrapText="1"/>
    </xf>
    <xf numFmtId="0" fontId="13" fillId="6" borderId="22" xfId="0" applyFont="1" applyFill="1" applyBorder="1" applyAlignment="1" applyProtection="1">
      <alignment horizontal="center" vertical="center" wrapText="1"/>
    </xf>
    <xf numFmtId="0" fontId="13" fillId="5" borderId="2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Border="1"/>
    <xf numFmtId="0" fontId="0" fillId="0" borderId="0" xfId="0" applyFont="1" applyFill="1" applyBorder="1" applyAlignment="1">
      <alignment vertical="top" wrapText="1"/>
    </xf>
    <xf numFmtId="0" fontId="0" fillId="22" borderId="40"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8" fillId="3" borderId="3" xfId="0" applyFont="1" applyFill="1" applyBorder="1" applyAlignment="1" applyProtection="1">
      <alignment horizontal="center" vertical="center" wrapText="1"/>
    </xf>
    <xf numFmtId="1"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Font="1" applyProtection="1"/>
    <xf numFmtId="0" fontId="8" fillId="3" borderId="44" xfId="0" applyFont="1" applyFill="1" applyBorder="1" applyAlignment="1" applyProtection="1">
      <alignment horizontal="left" vertical="center"/>
    </xf>
    <xf numFmtId="0" fontId="8" fillId="3" borderId="0" xfId="0" applyFont="1" applyFill="1" applyBorder="1" applyAlignment="1" applyProtection="1">
      <alignment horizontal="center" vertical="center" wrapText="1"/>
    </xf>
    <xf numFmtId="0" fontId="13" fillId="6" borderId="40" xfId="0" applyFont="1" applyFill="1" applyBorder="1" applyAlignment="1" applyProtection="1">
      <alignment horizontal="center" vertical="center" wrapText="1"/>
    </xf>
    <xf numFmtId="1" fontId="13" fillId="5" borderId="40" xfId="0" applyNumberFormat="1"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top" wrapText="1"/>
    </xf>
    <xf numFmtId="0" fontId="13" fillId="3" borderId="9" xfId="0" applyFont="1" applyFill="1" applyBorder="1" applyAlignment="1" applyProtection="1">
      <alignment horizontal="center" vertical="top" wrapText="1"/>
    </xf>
    <xf numFmtId="0" fontId="8" fillId="3" borderId="4" xfId="0" applyFont="1" applyFill="1" applyBorder="1" applyAlignment="1" applyProtection="1">
      <alignment horizontal="center" vertical="top" wrapText="1"/>
    </xf>
    <xf numFmtId="0" fontId="13" fillId="3" borderId="4" xfId="0" applyFont="1" applyFill="1" applyBorder="1" applyAlignment="1" applyProtection="1">
      <alignment horizontal="center" vertical="top" wrapText="1"/>
    </xf>
    <xf numFmtId="0" fontId="14" fillId="6" borderId="40" xfId="0" applyFont="1" applyFill="1" applyBorder="1" applyAlignment="1" applyProtection="1">
      <alignment horizontal="left" vertical="top" wrapText="1"/>
    </xf>
    <xf numFmtId="0" fontId="14" fillId="6" borderId="40" xfId="0" applyFont="1" applyFill="1" applyBorder="1" applyAlignment="1" applyProtection="1">
      <alignment horizontal="center" vertical="top" wrapText="1"/>
    </xf>
    <xf numFmtId="0" fontId="14" fillId="5" borderId="40" xfId="0" applyFont="1" applyFill="1" applyBorder="1" applyAlignment="1" applyProtection="1">
      <alignment horizontal="left" vertical="top" wrapText="1"/>
    </xf>
    <xf numFmtId="0" fontId="15" fillId="5" borderId="40" xfId="0" applyFont="1" applyFill="1" applyBorder="1" applyAlignment="1" applyProtection="1">
      <alignment horizontal="center" vertical="top" wrapText="1"/>
    </xf>
    <xf numFmtId="0" fontId="33" fillId="9" borderId="28" xfId="0" applyFont="1" applyFill="1" applyBorder="1" applyAlignment="1" applyProtection="1">
      <alignment horizontal="center" vertical="center" wrapText="1"/>
    </xf>
    <xf numFmtId="0" fontId="33" fillId="8" borderId="28" xfId="0" applyFont="1" applyFill="1" applyBorder="1" applyAlignment="1" applyProtection="1">
      <alignment horizontal="center" vertical="center" wrapText="1"/>
    </xf>
    <xf numFmtId="0" fontId="38" fillId="24" borderId="0" xfId="0" applyFont="1" applyFill="1" applyProtection="1"/>
    <xf numFmtId="0" fontId="0" fillId="24" borderId="0" xfId="0" applyFill="1" applyProtection="1"/>
    <xf numFmtId="0" fontId="0" fillId="24" borderId="0" xfId="0" applyFill="1" applyAlignment="1" applyProtection="1">
      <alignment horizontal="center"/>
    </xf>
    <xf numFmtId="0" fontId="0" fillId="24" borderId="29" xfId="0" applyFill="1" applyBorder="1" applyAlignment="1" applyProtection="1">
      <alignment horizontal="center"/>
    </xf>
    <xf numFmtId="0" fontId="1" fillId="10" borderId="0" xfId="0" applyFont="1" applyFill="1" applyProtection="1"/>
    <xf numFmtId="0" fontId="1" fillId="13" borderId="0" xfId="0" applyFont="1" applyFill="1" applyProtection="1"/>
    <xf numFmtId="0" fontId="1" fillId="16" borderId="0" xfId="0" applyFont="1" applyFill="1" applyProtection="1"/>
    <xf numFmtId="0" fontId="0" fillId="0" borderId="29" xfId="0" applyBorder="1" applyAlignment="1" applyProtection="1">
      <alignment horizontal="center"/>
    </xf>
    <xf numFmtId="0" fontId="0" fillId="21" borderId="0" xfId="0" applyFill="1" applyAlignment="1" applyProtection="1">
      <alignment horizontal="center"/>
    </xf>
    <xf numFmtId="0" fontId="0" fillId="11" borderId="0" xfId="0" applyFill="1" applyAlignment="1" applyProtection="1">
      <alignment horizontal="center"/>
    </xf>
    <xf numFmtId="0" fontId="0" fillId="20" borderId="0" xfId="0" applyFill="1" applyAlignment="1" applyProtection="1">
      <alignment horizontal="center"/>
    </xf>
    <xf numFmtId="0" fontId="0" fillId="14" borderId="0" xfId="0" applyFill="1" applyAlignment="1" applyProtection="1">
      <alignment horizontal="center"/>
    </xf>
    <xf numFmtId="165" fontId="0" fillId="0" borderId="0" xfId="0" applyNumberFormat="1" applyAlignment="1" applyProtection="1">
      <alignment horizontal="left" vertical="top"/>
    </xf>
    <xf numFmtId="165" fontId="0" fillId="0" borderId="0" xfId="0" applyNumberFormat="1" applyProtection="1"/>
    <xf numFmtId="165" fontId="0" fillId="0" borderId="0" xfId="0" applyNumberFormat="1" applyAlignment="1" applyProtection="1">
      <alignment horizontal="left"/>
    </xf>
    <xf numFmtId="0" fontId="0" fillId="20" borderId="0" xfId="0" applyFill="1" applyProtection="1"/>
    <xf numFmtId="0" fontId="0" fillId="14" borderId="0" xfId="0" applyFill="1" applyProtection="1"/>
    <xf numFmtId="0" fontId="35" fillId="20" borderId="0" xfId="0" applyFont="1" applyFill="1" applyProtection="1"/>
    <xf numFmtId="0" fontId="35" fillId="14" borderId="0" xfId="0" applyFont="1" applyFill="1" applyProtection="1"/>
    <xf numFmtId="0" fontId="0" fillId="0" borderId="0" xfId="0" applyFill="1" applyAlignment="1" applyProtection="1">
      <alignment horizontal="center" wrapText="1"/>
    </xf>
    <xf numFmtId="0" fontId="0" fillId="0" borderId="29" xfId="0" applyBorder="1" applyProtection="1"/>
    <xf numFmtId="0" fontId="0" fillId="0" borderId="29" xfId="0" applyBorder="1" applyAlignment="1" applyProtection="1">
      <alignment horizontal="center" wrapText="1"/>
    </xf>
    <xf numFmtId="0" fontId="0" fillId="0" borderId="30" xfId="0" applyFill="1" applyBorder="1" applyAlignment="1" applyProtection="1">
      <alignment horizontal="center" wrapText="1"/>
    </xf>
    <xf numFmtId="0" fontId="0" fillId="0" borderId="30" xfId="0" applyBorder="1" applyAlignment="1" applyProtection="1">
      <alignment horizontal="center" wrapText="1"/>
    </xf>
    <xf numFmtId="9" fontId="0" fillId="0" borderId="30" xfId="5" applyFont="1" applyBorder="1" applyAlignment="1" applyProtection="1">
      <alignment horizontal="center"/>
    </xf>
    <xf numFmtId="0" fontId="0" fillId="0" borderId="30" xfId="0" applyBorder="1" applyProtection="1"/>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37" fillId="26" borderId="24" xfId="0" applyFont="1" applyFill="1" applyBorder="1" applyAlignment="1" applyProtection="1">
      <alignment horizontal="left" vertical="top" wrapText="1"/>
    </xf>
    <xf numFmtId="0" fontId="37" fillId="26" borderId="25" xfId="0" applyFont="1" applyFill="1" applyBorder="1" applyAlignment="1" applyProtection="1">
      <alignment horizontal="center" vertical="top" wrapText="1"/>
    </xf>
    <xf numFmtId="0" fontId="0" fillId="0" borderId="0" xfId="0" applyBorder="1" applyAlignment="1" applyProtection="1">
      <alignment horizontal="center"/>
    </xf>
    <xf numFmtId="9" fontId="13" fillId="5" borderId="20" xfId="5" applyFont="1" applyFill="1" applyBorder="1" applyAlignment="1" applyProtection="1">
      <alignment horizontal="center" vertical="center" wrapText="1"/>
    </xf>
    <xf numFmtId="9" fontId="13" fillId="6" borderId="22" xfId="5" applyFont="1" applyFill="1" applyBorder="1" applyAlignment="1" applyProtection="1">
      <alignment horizontal="center" vertical="center" wrapText="1"/>
    </xf>
    <xf numFmtId="9" fontId="13" fillId="0" borderId="22" xfId="5" applyFont="1" applyFill="1" applyBorder="1" applyAlignment="1" applyProtection="1">
      <alignment horizontal="center" vertical="center" wrapText="1"/>
    </xf>
    <xf numFmtId="0" fontId="27" fillId="3" borderId="8" xfId="0" applyFont="1" applyFill="1" applyBorder="1" applyAlignment="1" applyProtection="1">
      <alignment horizontal="center" vertical="center" wrapText="1"/>
    </xf>
    <xf numFmtId="0" fontId="27" fillId="3" borderId="4"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xf>
    <xf numFmtId="0" fontId="13" fillId="5" borderId="48" xfId="0" applyFont="1" applyFill="1" applyBorder="1" applyAlignment="1" applyProtection="1">
      <alignment horizontal="center" vertical="center" wrapText="1"/>
    </xf>
    <xf numFmtId="0" fontId="13" fillId="6" borderId="49"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Fill="1" applyAlignment="1" applyProtection="1">
      <alignment horizontal="center"/>
    </xf>
    <xf numFmtId="0" fontId="1" fillId="13" borderId="0" xfId="0" applyFont="1" applyFill="1" applyBorder="1" applyProtection="1"/>
    <xf numFmtId="0" fontId="0" fillId="0" borderId="0" xfId="0" applyBorder="1" applyProtection="1"/>
    <xf numFmtId="0" fontId="0" fillId="0" borderId="0" xfId="0" applyAlignment="1" applyProtection="1">
      <alignment horizontal="center"/>
    </xf>
    <xf numFmtId="0" fontId="1" fillId="15" borderId="42" xfId="0" applyFont="1" applyFill="1" applyBorder="1" applyAlignment="1" applyProtection="1">
      <alignment horizontal="center"/>
    </xf>
    <xf numFmtId="165" fontId="33" fillId="9" borderId="0" xfId="0" applyNumberFormat="1" applyFont="1" applyFill="1" applyAlignment="1" applyProtection="1"/>
    <xf numFmtId="0" fontId="1" fillId="15" borderId="42" xfId="0" applyFont="1" applyFill="1" applyBorder="1" applyAlignment="1" applyProtection="1">
      <alignment horizontal="left"/>
    </xf>
    <xf numFmtId="0" fontId="0" fillId="19" borderId="0" xfId="0" applyFill="1" applyAlignment="1" applyProtection="1">
      <alignment horizontal="center"/>
    </xf>
    <xf numFmtId="0" fontId="0" fillId="0" borderId="0" xfId="0" applyFill="1" applyBorder="1" applyAlignment="1">
      <alignment vertical="top"/>
    </xf>
    <xf numFmtId="0" fontId="0" fillId="0" borderId="0" xfId="0" applyFill="1"/>
    <xf numFmtId="0" fontId="2" fillId="21" borderId="0" xfId="6" applyFill="1" applyAlignment="1" applyProtection="1">
      <alignment horizontal="center"/>
    </xf>
    <xf numFmtId="0" fontId="2" fillId="11" borderId="0" xfId="6" applyFill="1" applyAlignment="1" applyProtection="1">
      <alignment horizontal="center"/>
    </xf>
    <xf numFmtId="0" fontId="0" fillId="0" borderId="0" xfId="0" applyAlignment="1" applyProtection="1">
      <alignment vertical="top"/>
    </xf>
    <xf numFmtId="0" fontId="0" fillId="0" borderId="0" xfId="0" applyAlignment="1" applyProtection="1">
      <alignment horizontal="left" vertical="top"/>
    </xf>
    <xf numFmtId="0" fontId="33" fillId="8" borderId="53" xfId="0" applyFont="1" applyFill="1" applyBorder="1" applyAlignment="1" applyProtection="1">
      <alignment horizontal="left" vertical="top" wrapText="1"/>
    </xf>
    <xf numFmtId="0" fontId="33" fillId="0" borderId="53" xfId="0" applyFont="1" applyFill="1" applyBorder="1" applyAlignment="1" applyProtection="1">
      <alignment horizontal="left" vertical="top" wrapText="1"/>
    </xf>
    <xf numFmtId="0" fontId="33" fillId="0" borderId="54" xfId="0" applyFont="1" applyFill="1" applyBorder="1" applyAlignment="1" applyProtection="1">
      <alignment horizontal="left" vertical="top" wrapText="1"/>
    </xf>
    <xf numFmtId="0" fontId="33" fillId="8" borderId="54" xfId="0" applyFont="1" applyFill="1" applyBorder="1" applyAlignment="1" applyProtection="1">
      <alignment horizontal="left" vertical="top" wrapText="1"/>
    </xf>
    <xf numFmtId="0" fontId="33" fillId="8" borderId="55" xfId="0" applyFont="1" applyFill="1" applyBorder="1" applyAlignment="1" applyProtection="1">
      <alignment horizontal="left" vertical="top" wrapText="1"/>
    </xf>
    <xf numFmtId="0" fontId="33" fillId="0" borderId="55" xfId="0" applyFont="1" applyFill="1" applyBorder="1" applyAlignment="1" applyProtection="1">
      <alignment horizontal="left" vertical="top" wrapText="1"/>
    </xf>
    <xf numFmtId="0" fontId="38" fillId="21" borderId="0" xfId="6" applyFont="1" applyFill="1" applyAlignment="1" applyProtection="1">
      <alignment horizontal="center"/>
    </xf>
    <xf numFmtId="0" fontId="38" fillId="11" borderId="0" xfId="6" applyFont="1" applyFill="1" applyAlignment="1" applyProtection="1">
      <alignment horizontal="center"/>
    </xf>
    <xf numFmtId="0" fontId="9" fillId="8" borderId="0" xfId="0" applyNumberFormat="1" applyFont="1" applyFill="1" applyAlignment="1" applyProtection="1">
      <alignment horizontal="left" vertical="center" wrapText="1"/>
    </xf>
    <xf numFmtId="0" fontId="0" fillId="0" borderId="0" xfId="0" applyFill="1" applyAlignment="1">
      <alignment horizontal="right"/>
    </xf>
    <xf numFmtId="0" fontId="13" fillId="28" borderId="40" xfId="0" applyFont="1" applyFill="1" applyBorder="1" applyAlignment="1" applyProtection="1">
      <alignment horizontal="center" vertical="center" wrapText="1"/>
    </xf>
    <xf numFmtId="0" fontId="14" fillId="28" borderId="40" xfId="0" applyFont="1" applyFill="1" applyBorder="1" applyAlignment="1" applyProtection="1">
      <alignment horizontal="left" vertical="top" wrapText="1"/>
    </xf>
    <xf numFmtId="0" fontId="14" fillId="28" borderId="40" xfId="0" applyFont="1" applyFill="1" applyBorder="1" applyAlignment="1" applyProtection="1">
      <alignment horizontal="center" vertical="top" wrapText="1"/>
    </xf>
    <xf numFmtId="0" fontId="13" fillId="22" borderId="65" xfId="0" applyFont="1" applyFill="1" applyBorder="1" applyAlignment="1" applyProtection="1">
      <alignment horizontal="center" vertical="center" wrapText="1"/>
      <protection locked="0"/>
    </xf>
    <xf numFmtId="0" fontId="13" fillId="22" borderId="66" xfId="0" applyFont="1" applyFill="1" applyBorder="1" applyAlignment="1" applyProtection="1">
      <alignment horizontal="center" vertical="center" wrapText="1"/>
      <protection locked="0"/>
    </xf>
    <xf numFmtId="0" fontId="13" fillId="4" borderId="68" xfId="0" applyFont="1" applyFill="1" applyBorder="1" applyAlignment="1" applyProtection="1">
      <alignment horizontal="center" vertical="center" wrapText="1"/>
      <protection locked="0"/>
    </xf>
    <xf numFmtId="0" fontId="13" fillId="4" borderId="69" xfId="0" applyFont="1" applyFill="1" applyBorder="1" applyAlignment="1" applyProtection="1">
      <alignment horizontal="center" vertical="center" wrapText="1"/>
      <protection locked="0"/>
    </xf>
    <xf numFmtId="0" fontId="13" fillId="22" borderId="68" xfId="0" applyFont="1" applyFill="1" applyBorder="1" applyAlignment="1" applyProtection="1">
      <alignment horizontal="center" vertical="center" wrapText="1"/>
      <protection locked="0"/>
    </xf>
    <xf numFmtId="0" fontId="13" fillId="22" borderId="69" xfId="0" applyFont="1" applyFill="1" applyBorder="1" applyAlignment="1" applyProtection="1">
      <alignment horizontal="center" vertical="center" wrapText="1"/>
      <protection locked="0"/>
    </xf>
    <xf numFmtId="0" fontId="14" fillId="0" borderId="69" xfId="0" applyFont="1" applyFill="1" applyBorder="1" applyAlignment="1" applyProtection="1">
      <alignment horizontal="left" vertical="center" wrapText="1"/>
    </xf>
    <xf numFmtId="0" fontId="0" fillId="7" borderId="0" xfId="0" applyFill="1"/>
    <xf numFmtId="0" fontId="31" fillId="22" borderId="15" xfId="0" applyFont="1" applyFill="1" applyBorder="1" applyAlignment="1" applyProtection="1">
      <alignment horizontal="left" wrapText="1"/>
      <protection locked="0"/>
    </xf>
    <xf numFmtId="0" fontId="31" fillId="2" borderId="15" xfId="0" applyFont="1" applyFill="1" applyBorder="1" applyAlignment="1" applyProtection="1">
      <alignment horizontal="left" wrapText="1"/>
      <protection locked="0"/>
    </xf>
    <xf numFmtId="0" fontId="0" fillId="0" borderId="0" xfId="0" applyAlignment="1" applyProtection="1">
      <alignment horizontal="center"/>
    </xf>
    <xf numFmtId="0" fontId="36" fillId="24" borderId="0" xfId="0" applyFont="1" applyFill="1" applyBorder="1" applyAlignment="1" applyProtection="1">
      <alignment horizontal="right" vertical="center" wrapText="1"/>
    </xf>
    <xf numFmtId="0" fontId="31" fillId="8" borderId="15" xfId="0" applyFont="1" applyFill="1" applyBorder="1" applyAlignment="1" applyProtection="1">
      <alignment horizontal="center" wrapText="1"/>
      <protection locked="0"/>
    </xf>
    <xf numFmtId="167" fontId="0" fillId="21" borderId="0" xfId="0" applyNumberFormat="1" applyFill="1" applyAlignment="1" applyProtection="1">
      <alignment horizontal="center"/>
    </xf>
    <xf numFmtId="167" fontId="0" fillId="11" borderId="0" xfId="0" applyNumberFormat="1" applyFill="1" applyAlignment="1" applyProtection="1">
      <alignment horizontal="center"/>
    </xf>
    <xf numFmtId="167" fontId="0" fillId="0" borderId="0" xfId="0" applyNumberFormat="1" applyAlignment="1" applyProtection="1">
      <alignment horizontal="center"/>
    </xf>
    <xf numFmtId="167" fontId="0" fillId="0" borderId="0" xfId="0" applyNumberFormat="1" applyBorder="1" applyAlignment="1" applyProtection="1">
      <alignment horizontal="center"/>
    </xf>
    <xf numFmtId="0" fontId="0" fillId="0" borderId="30" xfId="0" applyFill="1" applyBorder="1" applyAlignment="1" applyProtection="1">
      <alignment horizontal="center"/>
    </xf>
    <xf numFmtId="0" fontId="0" fillId="0" borderId="0" xfId="0" applyFill="1" applyBorder="1" applyAlignment="1" applyProtection="1">
      <alignment horizontal="center"/>
    </xf>
    <xf numFmtId="0" fontId="0" fillId="31" borderId="40" xfId="0" applyFill="1" applyBorder="1" applyAlignment="1" applyProtection="1">
      <alignment horizontal="center"/>
      <protection locked="0"/>
    </xf>
    <xf numFmtId="0" fontId="0" fillId="32" borderId="0" xfId="0" applyFill="1" applyProtection="1"/>
    <xf numFmtId="0" fontId="0" fillId="33" borderId="40" xfId="0" applyFill="1" applyBorder="1" applyAlignment="1" applyProtection="1">
      <alignment horizontal="center"/>
      <protection locked="0"/>
    </xf>
    <xf numFmtId="0" fontId="2" fillId="0" borderId="0" xfId="6" applyFill="1" applyAlignment="1" applyProtection="1">
      <alignment horizontal="left"/>
    </xf>
    <xf numFmtId="0" fontId="38" fillId="0" borderId="0" xfId="6" applyFont="1" applyFill="1" applyAlignment="1" applyProtection="1">
      <alignment horizontal="left"/>
    </xf>
    <xf numFmtId="0" fontId="0" fillId="0" borderId="0" xfId="0" applyFill="1" applyAlignment="1" applyProtection="1">
      <alignment horizontal="left"/>
    </xf>
    <xf numFmtId="0" fontId="2" fillId="8" borderId="0" xfId="6" applyFill="1" applyAlignment="1" applyProtection="1">
      <alignment horizontal="center"/>
    </xf>
    <xf numFmtId="0" fontId="38" fillId="8" borderId="0" xfId="6" applyFont="1" applyFill="1" applyAlignment="1" applyProtection="1">
      <alignment horizontal="center"/>
    </xf>
    <xf numFmtId="0" fontId="0" fillId="0" borderId="0" xfId="0" applyAlignment="1">
      <alignment horizontal="left"/>
    </xf>
    <xf numFmtId="0" fontId="1" fillId="16" borderId="71" xfId="0" applyFont="1" applyFill="1" applyBorder="1" applyAlignment="1">
      <alignment horizontal="left"/>
    </xf>
    <xf numFmtId="0" fontId="1" fillId="16" borderId="72" xfId="0" applyFont="1" applyFill="1" applyBorder="1"/>
    <xf numFmtId="0" fontId="1" fillId="16" borderId="73" xfId="0" applyFont="1" applyFill="1" applyBorder="1"/>
    <xf numFmtId="0" fontId="2" fillId="8" borderId="74" xfId="6" applyFill="1" applyBorder="1" applyAlignment="1" applyProtection="1">
      <alignment horizontal="left"/>
    </xf>
    <xf numFmtId="0" fontId="2" fillId="0" borderId="59" xfId="6" applyFill="1" applyBorder="1" applyAlignment="1" applyProtection="1">
      <alignment horizontal="left"/>
    </xf>
    <xf numFmtId="0" fontId="0" fillId="0" borderId="75" xfId="0" applyFill="1" applyBorder="1" applyAlignment="1" applyProtection="1">
      <alignment horizontal="left"/>
    </xf>
    <xf numFmtId="0" fontId="0" fillId="0" borderId="74" xfId="0" applyBorder="1" applyAlignment="1">
      <alignment horizontal="left"/>
    </xf>
    <xf numFmtId="0" fontId="0" fillId="0" borderId="59" xfId="0" applyBorder="1"/>
    <xf numFmtId="0" fontId="0" fillId="0" borderId="75" xfId="0" applyBorder="1"/>
    <xf numFmtId="0" fontId="38" fillId="8" borderId="74" xfId="6" applyFont="1" applyFill="1" applyBorder="1" applyAlignment="1" applyProtection="1">
      <alignment horizontal="left"/>
    </xf>
    <xf numFmtId="0" fontId="38" fillId="0" borderId="59" xfId="6" applyFont="1" applyFill="1" applyBorder="1" applyAlignment="1" applyProtection="1">
      <alignment horizontal="left"/>
    </xf>
    <xf numFmtId="0" fontId="2" fillId="8" borderId="76" xfId="6" applyFill="1" applyBorder="1" applyAlignment="1" applyProtection="1">
      <alignment horizontal="left"/>
    </xf>
    <xf numFmtId="0" fontId="2" fillId="0" borderId="77" xfId="6" applyFill="1" applyBorder="1" applyAlignment="1" applyProtection="1">
      <alignment horizontal="left"/>
    </xf>
    <xf numFmtId="0" fontId="0" fillId="0" borderId="78" xfId="0" applyFill="1" applyBorder="1" applyAlignment="1" applyProtection="1">
      <alignment horizontal="left"/>
    </xf>
    <xf numFmtId="0" fontId="38" fillId="0" borderId="0" xfId="6" applyFont="1" applyFill="1" applyBorder="1" applyAlignment="1" applyProtection="1">
      <alignment horizontal="left"/>
    </xf>
    <xf numFmtId="0" fontId="31" fillId="22" borderId="15" xfId="0" applyFont="1" applyFill="1" applyBorder="1" applyAlignment="1" applyProtection="1">
      <alignment horizontal="center" wrapText="1"/>
      <protection locked="0"/>
    </xf>
    <xf numFmtId="9" fontId="31" fillId="13" borderId="15" xfId="5" applyFont="1" applyFill="1" applyBorder="1" applyAlignment="1" applyProtection="1">
      <alignment horizontal="center" wrapText="1"/>
    </xf>
    <xf numFmtId="168" fontId="0" fillId="0" borderId="0" xfId="0" applyNumberFormat="1" applyProtection="1"/>
    <xf numFmtId="166" fontId="0" fillId="0" borderId="0" xfId="0" applyNumberFormat="1" applyProtection="1"/>
    <xf numFmtId="166" fontId="0" fillId="20" borderId="0" xfId="0" applyNumberFormat="1" applyFill="1" applyProtection="1"/>
    <xf numFmtId="166" fontId="0" fillId="21" borderId="0" xfId="0" applyNumberFormat="1" applyFill="1" applyProtection="1"/>
    <xf numFmtId="166" fontId="0" fillId="22" borderId="40" xfId="0" applyNumberFormat="1" applyFill="1" applyBorder="1" applyProtection="1">
      <protection locked="0"/>
    </xf>
    <xf numFmtId="166" fontId="0" fillId="2" borderId="40" xfId="0" applyNumberFormat="1" applyFill="1" applyBorder="1" applyProtection="1">
      <protection locked="0"/>
    </xf>
    <xf numFmtId="166" fontId="33" fillId="9" borderId="0" xfId="0" applyNumberFormat="1" applyFont="1" applyFill="1" applyAlignment="1" applyProtection="1">
      <alignment horizontal="right"/>
    </xf>
    <xf numFmtId="166" fontId="0" fillId="0" borderId="0" xfId="0" applyNumberFormat="1" applyAlignment="1" applyProtection="1">
      <alignment horizontal="right" vertical="top"/>
    </xf>
    <xf numFmtId="166" fontId="0" fillId="0" borderId="0" xfId="0" applyNumberFormat="1" applyAlignment="1" applyProtection="1">
      <alignment horizontal="right"/>
    </xf>
    <xf numFmtId="166" fontId="0" fillId="0" borderId="0" xfId="0" applyNumberFormat="1" applyFill="1" applyProtection="1"/>
    <xf numFmtId="166" fontId="0" fillId="14" borderId="0" xfId="0" applyNumberFormat="1" applyFill="1" applyProtection="1"/>
    <xf numFmtId="166" fontId="0" fillId="11" borderId="0" xfId="0" applyNumberFormat="1" applyFill="1" applyAlignment="1" applyProtection="1">
      <alignment horizontal="left"/>
    </xf>
    <xf numFmtId="166" fontId="0" fillId="31" borderId="40" xfId="0" applyNumberFormat="1" applyFill="1" applyBorder="1" applyProtection="1">
      <protection locked="0"/>
    </xf>
    <xf numFmtId="166" fontId="0" fillId="33" borderId="40" xfId="0" applyNumberFormat="1" applyFill="1" applyBorder="1" applyProtection="1">
      <protection locked="0"/>
    </xf>
    <xf numFmtId="166" fontId="31" fillId="22" borderId="15" xfId="0" applyNumberFormat="1" applyFont="1" applyFill="1" applyBorder="1" applyAlignment="1" applyProtection="1">
      <alignment horizontal="center" wrapText="1"/>
      <protection locked="0"/>
    </xf>
    <xf numFmtId="0" fontId="40" fillId="22" borderId="37" xfId="0" applyNumberFormat="1" applyFont="1" applyFill="1" applyBorder="1" applyAlignment="1" applyProtection="1">
      <alignment horizontal="left" vertical="top" wrapText="1"/>
      <protection locked="0"/>
    </xf>
    <xf numFmtId="0" fontId="40" fillId="22" borderId="38" xfId="0" applyFont="1" applyFill="1" applyBorder="1" applyAlignment="1" applyProtection="1">
      <alignment horizontal="left" vertical="top" wrapText="1"/>
      <protection locked="0"/>
    </xf>
    <xf numFmtId="0" fontId="40" fillId="22" borderId="35" xfId="0" applyFont="1" applyFill="1" applyBorder="1" applyAlignment="1" applyProtection="1">
      <alignment horizontal="center" vertical="top" wrapText="1"/>
      <protection locked="0"/>
    </xf>
    <xf numFmtId="0" fontId="40" fillId="22" borderId="38" xfId="0" applyFont="1" applyFill="1" applyBorder="1" applyAlignment="1" applyProtection="1">
      <alignment horizontal="center" vertical="top" wrapText="1"/>
      <protection locked="0"/>
    </xf>
    <xf numFmtId="166" fontId="40" fillId="18" borderId="38" xfId="0" applyNumberFormat="1" applyFont="1" applyFill="1" applyBorder="1" applyAlignment="1" applyProtection="1">
      <alignment horizontal="right" vertical="top"/>
    </xf>
    <xf numFmtId="166" fontId="40" fillId="18" borderId="39" xfId="0" applyNumberFormat="1" applyFont="1" applyFill="1" applyBorder="1" applyAlignment="1" applyProtection="1">
      <alignment horizontal="right" vertical="top"/>
    </xf>
    <xf numFmtId="0" fontId="40" fillId="2" borderId="36" xfId="0" applyNumberFormat="1" applyFont="1" applyFill="1" applyBorder="1" applyAlignment="1" applyProtection="1">
      <alignment horizontal="left" vertical="top" wrapText="1"/>
      <protection locked="0"/>
    </xf>
    <xf numFmtId="0" fontId="40" fillId="2" borderId="35" xfId="0" applyFont="1" applyFill="1" applyBorder="1" applyAlignment="1" applyProtection="1">
      <alignment horizontal="left" vertical="top" wrapText="1"/>
      <protection locked="0"/>
    </xf>
    <xf numFmtId="0" fontId="40" fillId="2" borderId="35" xfId="0" applyFont="1" applyFill="1" applyBorder="1" applyAlignment="1" applyProtection="1">
      <alignment horizontal="center" vertical="top" wrapText="1"/>
      <protection locked="0"/>
    </xf>
    <xf numFmtId="0" fontId="40" fillId="22" borderId="36" xfId="0" applyNumberFormat="1" applyFont="1" applyFill="1" applyBorder="1" applyAlignment="1" applyProtection="1">
      <alignment horizontal="left" vertical="top" wrapText="1"/>
      <protection locked="0"/>
    </xf>
    <xf numFmtId="0" fontId="40" fillId="22" borderId="35" xfId="0" applyFont="1" applyFill="1" applyBorder="1" applyAlignment="1" applyProtection="1">
      <alignment horizontal="left" vertical="top" wrapText="1"/>
      <protection locked="0"/>
    </xf>
    <xf numFmtId="0" fontId="42" fillId="30" borderId="0" xfId="0" applyFont="1" applyFill="1" applyAlignment="1">
      <alignment horizontal="center"/>
    </xf>
    <xf numFmtId="0" fontId="40" fillId="30" borderId="0" xfId="0" applyFont="1" applyFill="1"/>
    <xf numFmtId="0" fontId="41" fillId="0" borderId="0" xfId="2" applyFont="1" applyFill="1" applyBorder="1" applyAlignment="1" applyProtection="1">
      <alignment horizontal="center" vertical="center" wrapText="1"/>
    </xf>
    <xf numFmtId="0" fontId="40" fillId="0" borderId="0" xfId="0" applyFont="1" applyAlignment="1">
      <alignment horizontal="right"/>
    </xf>
    <xf numFmtId="0" fontId="40" fillId="0" borderId="0" xfId="0" applyFont="1"/>
    <xf numFmtId="168" fontId="40" fillId="0" borderId="0" xfId="0" applyNumberFormat="1" applyFont="1"/>
    <xf numFmtId="168" fontId="40" fillId="0" borderId="0" xfId="0" applyNumberFormat="1" applyFont="1" applyAlignment="1">
      <alignment horizontal="right"/>
    </xf>
    <xf numFmtId="168" fontId="34" fillId="0" borderId="0" xfId="0" applyNumberFormat="1" applyFont="1"/>
    <xf numFmtId="9" fontId="42" fillId="0" borderId="0" xfId="0" applyNumberFormat="1" applyFont="1" applyProtection="1"/>
    <xf numFmtId="0" fontId="40" fillId="0" borderId="0" xfId="0" applyFont="1" applyAlignment="1" applyProtection="1">
      <alignment horizontal="right"/>
    </xf>
    <xf numFmtId="0" fontId="40" fillId="0" borderId="0" xfId="0" applyFont="1" applyProtection="1"/>
    <xf numFmtId="0" fontId="40" fillId="7" borderId="0" xfId="0" applyFont="1" applyFill="1"/>
    <xf numFmtId="0" fontId="40" fillId="30" borderId="0" xfId="0" applyFont="1" applyFill="1" applyAlignment="1">
      <alignment horizontal="center"/>
    </xf>
    <xf numFmtId="0" fontId="40" fillId="0" borderId="0" xfId="0" applyFont="1" applyAlignment="1">
      <alignment horizontal="center"/>
    </xf>
    <xf numFmtId="14" fontId="40" fillId="24" borderId="0" xfId="0" applyNumberFormat="1" applyFont="1" applyFill="1" applyAlignment="1" applyProtection="1">
      <alignment horizontal="right"/>
    </xf>
    <xf numFmtId="0" fontId="43" fillId="24" borderId="0" xfId="0" applyFont="1" applyFill="1" applyAlignment="1" applyProtection="1">
      <alignment horizontal="right"/>
    </xf>
    <xf numFmtId="0" fontId="40" fillId="0" borderId="0" xfId="0" applyFont="1" applyAlignment="1"/>
    <xf numFmtId="0" fontId="44" fillId="0" borderId="0" xfId="0" applyFont="1"/>
    <xf numFmtId="0" fontId="40" fillId="0" borderId="0" xfId="0" applyFont="1" applyAlignment="1">
      <alignment vertical="top"/>
    </xf>
    <xf numFmtId="0" fontId="40" fillId="0" borderId="0" xfId="0" applyFont="1" applyAlignment="1">
      <alignment wrapText="1"/>
    </xf>
    <xf numFmtId="9" fontId="40" fillId="8" borderId="58" xfId="5" applyFont="1" applyFill="1" applyBorder="1" applyAlignment="1">
      <alignment horizontal="right" vertical="top"/>
    </xf>
    <xf numFmtId="9" fontId="40" fillId="8" borderId="60" xfId="5" applyFont="1" applyFill="1" applyBorder="1" applyAlignment="1">
      <alignment horizontal="right" vertical="top"/>
    </xf>
    <xf numFmtId="9" fontId="40" fillId="8" borderId="62" xfId="5" applyFont="1" applyFill="1" applyBorder="1" applyAlignment="1">
      <alignment horizontal="right" vertical="top"/>
    </xf>
    <xf numFmtId="9" fontId="40" fillId="0" borderId="58" xfId="5" applyFont="1" applyBorder="1" applyAlignment="1">
      <alignment horizontal="right" vertical="top"/>
    </xf>
    <xf numFmtId="0" fontId="40" fillId="0" borderId="54" xfId="0" applyFont="1" applyFill="1" applyBorder="1" applyAlignment="1">
      <alignment vertical="top"/>
    </xf>
    <xf numFmtId="9" fontId="40" fillId="0" borderId="60" xfId="5" applyFont="1" applyBorder="1" applyAlignment="1">
      <alignment horizontal="right" vertical="top"/>
    </xf>
    <xf numFmtId="9" fontId="40" fillId="0" borderId="62" xfId="5" applyFont="1" applyBorder="1" applyAlignment="1">
      <alignment horizontal="right" vertical="top"/>
    </xf>
    <xf numFmtId="9" fontId="40" fillId="0" borderId="60" xfId="5" applyFont="1" applyFill="1" applyBorder="1" applyAlignment="1">
      <alignment horizontal="right" vertical="top"/>
    </xf>
    <xf numFmtId="0" fontId="40" fillId="0" borderId="55" xfId="0" applyFont="1" applyFill="1" applyBorder="1" applyAlignment="1">
      <alignment vertical="top"/>
    </xf>
    <xf numFmtId="9" fontId="40" fillId="0" borderId="62" xfId="5" applyFont="1" applyFill="1" applyBorder="1" applyAlignment="1">
      <alignment horizontal="right" vertical="top"/>
    </xf>
    <xf numFmtId="0" fontId="40" fillId="8" borderId="54" xfId="0" applyFont="1" applyFill="1" applyBorder="1" applyAlignment="1">
      <alignment vertical="top"/>
    </xf>
    <xf numFmtId="0" fontId="40" fillId="8" borderId="56" xfId="0" applyFont="1" applyFill="1" applyBorder="1" applyAlignment="1">
      <alignment vertical="top"/>
    </xf>
    <xf numFmtId="0" fontId="40" fillId="8" borderId="63" xfId="0" applyFont="1" applyFill="1" applyBorder="1" applyAlignment="1">
      <alignment vertical="top"/>
    </xf>
    <xf numFmtId="9" fontId="40" fillId="8" borderId="64" xfId="5" applyFont="1" applyFill="1" applyBorder="1" applyAlignment="1">
      <alignment horizontal="right" vertical="top"/>
    </xf>
    <xf numFmtId="168" fontId="40" fillId="22" borderId="38" xfId="0" applyNumberFormat="1" applyFont="1" applyFill="1" applyBorder="1" applyAlignment="1" applyProtection="1">
      <alignment horizontal="right" vertical="top" wrapText="1"/>
      <protection locked="0"/>
    </xf>
    <xf numFmtId="0" fontId="40" fillId="0" borderId="0" xfId="0" applyFont="1" applyAlignment="1" applyProtection="1">
      <alignment horizontal="center" vertical="top"/>
    </xf>
    <xf numFmtId="168" fontId="40" fillId="2" borderId="35" xfId="0" applyNumberFormat="1" applyFont="1" applyFill="1" applyBorder="1" applyAlignment="1" applyProtection="1">
      <alignment horizontal="right" vertical="top" wrapText="1"/>
      <protection locked="0"/>
    </xf>
    <xf numFmtId="168" fontId="40" fillId="22" borderId="35" xfId="0" applyNumberFormat="1" applyFont="1" applyFill="1" applyBorder="1" applyAlignment="1" applyProtection="1">
      <alignment horizontal="right" vertical="top" wrapText="1"/>
      <protection locked="0"/>
    </xf>
    <xf numFmtId="0" fontId="8" fillId="3" borderId="3" xfId="0" applyFont="1" applyFill="1" applyBorder="1" applyAlignment="1" applyProtection="1">
      <alignment vertical="center" wrapText="1"/>
    </xf>
    <xf numFmtId="0" fontId="8" fillId="3" borderId="3" xfId="0" applyFont="1" applyFill="1" applyBorder="1" applyAlignment="1" applyProtection="1">
      <alignment vertical="center"/>
    </xf>
    <xf numFmtId="0" fontId="48" fillId="23" borderId="2" xfId="2" applyFont="1" applyFill="1" applyBorder="1" applyAlignment="1" applyProtection="1">
      <alignment horizontal="left" vertical="top"/>
    </xf>
    <xf numFmtId="0" fontId="8" fillId="3" borderId="2" xfId="0" applyFont="1" applyFill="1" applyBorder="1" applyAlignment="1" applyProtection="1">
      <alignment vertical="center"/>
    </xf>
    <xf numFmtId="0" fontId="49" fillId="3" borderId="3" xfId="0" applyFont="1" applyFill="1" applyBorder="1" applyAlignment="1" applyProtection="1">
      <alignment vertical="center"/>
    </xf>
    <xf numFmtId="0" fontId="33" fillId="9" borderId="79" xfId="0" applyFont="1" applyFill="1" applyBorder="1" applyAlignment="1" applyProtection="1">
      <alignment horizontal="left" vertical="center" wrapText="1"/>
    </xf>
    <xf numFmtId="0" fontId="33" fillId="9" borderId="79" xfId="0" applyFont="1" applyFill="1" applyBorder="1" applyAlignment="1" applyProtection="1">
      <alignment horizontal="left" vertical="center"/>
    </xf>
    <xf numFmtId="168" fontId="33" fillId="9" borderId="79" xfId="0" applyNumberFormat="1" applyFont="1" applyFill="1" applyBorder="1" applyAlignment="1" applyProtection="1">
      <alignment horizontal="center" vertical="center" wrapText="1"/>
    </xf>
    <xf numFmtId="0" fontId="50" fillId="23" borderId="80" xfId="2" applyFont="1" applyFill="1" applyBorder="1" applyAlignment="1" applyProtection="1">
      <alignment horizontal="left" vertical="top"/>
    </xf>
    <xf numFmtId="0" fontId="0" fillId="23" borderId="42" xfId="0" applyFill="1" applyBorder="1" applyProtection="1"/>
    <xf numFmtId="0" fontId="0" fillId="23" borderId="42" xfId="0" applyFill="1" applyBorder="1" applyAlignment="1" applyProtection="1">
      <alignment horizontal="left" vertical="top"/>
    </xf>
    <xf numFmtId="168" fontId="0" fillId="23" borderId="42" xfId="0" applyNumberFormat="1" applyFill="1" applyBorder="1" applyProtection="1"/>
    <xf numFmtId="168" fontId="0" fillId="23" borderId="43" xfId="0" applyNumberFormat="1" applyFill="1" applyBorder="1" applyProtection="1"/>
    <xf numFmtId="0" fontId="40" fillId="23" borderId="0" xfId="0" applyFont="1" applyFill="1" applyBorder="1"/>
    <xf numFmtId="0" fontId="51" fillId="23" borderId="50" xfId="0" applyFont="1" applyFill="1" applyBorder="1"/>
    <xf numFmtId="0" fontId="51" fillId="23" borderId="51" xfId="0" applyFont="1" applyFill="1" applyBorder="1" applyAlignment="1">
      <alignment wrapText="1"/>
    </xf>
    <xf numFmtId="0" fontId="51" fillId="23" borderId="51" xfId="0" applyFont="1" applyFill="1" applyBorder="1" applyAlignment="1">
      <alignment horizontal="right"/>
    </xf>
    <xf numFmtId="0" fontId="51" fillId="23" borderId="52" xfId="0" applyFont="1" applyFill="1" applyBorder="1" applyAlignment="1">
      <alignment horizontal="right"/>
    </xf>
    <xf numFmtId="165" fontId="21" fillId="23" borderId="0" xfId="2" applyNumberFormat="1" applyFont="1" applyFill="1" applyBorder="1" applyAlignment="1" applyProtection="1">
      <alignment horizontal="center" vertical="center" wrapText="1"/>
    </xf>
    <xf numFmtId="166" fontId="21" fillId="23" borderId="0" xfId="2" applyNumberFormat="1" applyFont="1" applyFill="1" applyBorder="1" applyAlignment="1" applyProtection="1">
      <alignment horizontal="right" vertical="center" wrapText="1"/>
    </xf>
    <xf numFmtId="0" fontId="0" fillId="12" borderId="0" xfId="0" applyFill="1" applyAlignment="1">
      <alignment horizontal="left"/>
    </xf>
    <xf numFmtId="0" fontId="52" fillId="34" borderId="28" xfId="0" applyFont="1" applyFill="1" applyBorder="1" applyAlignment="1" applyProtection="1">
      <alignment horizontal="left" vertical="center"/>
    </xf>
    <xf numFmtId="0" fontId="0" fillId="9" borderId="0" xfId="0" applyFill="1" applyAlignment="1">
      <alignment horizontal="left"/>
    </xf>
    <xf numFmtId="0" fontId="0" fillId="13" borderId="81" xfId="0" applyFont="1" applyFill="1" applyBorder="1" applyAlignment="1" applyProtection="1">
      <alignment horizontal="center" vertical="center" wrapText="1"/>
    </xf>
    <xf numFmtId="0" fontId="0" fillId="12" borderId="0" xfId="0" applyFont="1" applyFill="1" applyAlignment="1" applyProtection="1">
      <alignment horizontal="center" vertical="center" wrapText="1"/>
    </xf>
    <xf numFmtId="0" fontId="0" fillId="12" borderId="82" xfId="0" applyFont="1" applyFill="1" applyBorder="1" applyAlignment="1" applyProtection="1">
      <alignment horizontal="center" vertical="center" wrapText="1"/>
    </xf>
    <xf numFmtId="0" fontId="0" fillId="12" borderId="81" xfId="0" applyFont="1" applyFill="1" applyBorder="1" applyAlignment="1" applyProtection="1">
      <alignment horizontal="center" vertical="center" wrapText="1"/>
    </xf>
    <xf numFmtId="0" fontId="0" fillId="13" borderId="0" xfId="0" applyFill="1" applyAlignment="1">
      <alignment horizontal="left"/>
    </xf>
    <xf numFmtId="0" fontId="40" fillId="8" borderId="63" xfId="0" applyFont="1" applyFill="1" applyBorder="1" applyAlignment="1">
      <alignment horizontal="right" vertical="top" wrapText="1"/>
    </xf>
    <xf numFmtId="14" fontId="0" fillId="12" borderId="0" xfId="0" applyNumberFormat="1" applyFill="1" applyAlignment="1">
      <alignment horizontal="left"/>
    </xf>
    <xf numFmtId="0" fontId="0" fillId="13" borderId="0" xfId="0" applyFill="1" applyAlignment="1">
      <alignment horizontal="center"/>
    </xf>
    <xf numFmtId="0" fontId="1" fillId="13" borderId="0" xfId="0" applyFont="1" applyFill="1" applyAlignment="1">
      <alignment horizontal="center"/>
    </xf>
    <xf numFmtId="0" fontId="0" fillId="13" borderId="0" xfId="0" applyFill="1"/>
    <xf numFmtId="0" fontId="55" fillId="3" borderId="6" xfId="0" applyFont="1" applyFill="1" applyBorder="1" applyAlignment="1" applyProtection="1">
      <alignment horizontal="center" vertical="center" wrapText="1"/>
    </xf>
    <xf numFmtId="0" fontId="55" fillId="3" borderId="5" xfId="0" applyFont="1" applyFill="1" applyBorder="1" applyAlignment="1" applyProtection="1">
      <alignment horizontal="center" vertical="center" wrapText="1"/>
    </xf>
    <xf numFmtId="0" fontId="40" fillId="0" borderId="59" xfId="0" applyFont="1" applyBorder="1" applyAlignment="1">
      <alignment horizontal="right" vertical="center"/>
    </xf>
    <xf numFmtId="0" fontId="40" fillId="8" borderId="57" xfId="0" applyFont="1" applyFill="1" applyBorder="1" applyAlignment="1">
      <alignment horizontal="right" vertical="center" wrapText="1"/>
    </xf>
    <xf numFmtId="0" fontId="40" fillId="8" borderId="57" xfId="0" applyFont="1" applyFill="1" applyBorder="1" applyAlignment="1">
      <alignment horizontal="right" vertical="center"/>
    </xf>
    <xf numFmtId="0" fontId="40" fillId="8" borderId="59" xfId="0" applyFont="1" applyFill="1" applyBorder="1" applyAlignment="1">
      <alignment horizontal="right" vertical="center" wrapText="1"/>
    </xf>
    <xf numFmtId="0" fontId="40" fillId="8" borderId="59" xfId="0" applyFont="1" applyFill="1" applyBorder="1" applyAlignment="1">
      <alignment horizontal="right" vertical="center"/>
    </xf>
    <xf numFmtId="0" fontId="40" fillId="8" borderId="61" xfId="0" applyFont="1" applyFill="1" applyBorder="1" applyAlignment="1">
      <alignment horizontal="right" vertical="center" wrapText="1"/>
    </xf>
    <xf numFmtId="0" fontId="40" fillId="8" borderId="61" xfId="0" applyFont="1" applyFill="1" applyBorder="1" applyAlignment="1">
      <alignment horizontal="right" vertical="center"/>
    </xf>
    <xf numFmtId="0" fontId="40" fillId="0" borderId="57" xfId="0" applyFont="1" applyBorder="1" applyAlignment="1">
      <alignment horizontal="right" vertical="center" wrapText="1"/>
    </xf>
    <xf numFmtId="0" fontId="40" fillId="0" borderId="57" xfId="0" applyFont="1" applyBorder="1" applyAlignment="1">
      <alignment horizontal="right" vertical="center"/>
    </xf>
    <xf numFmtId="0" fontId="40" fillId="0" borderId="59" xfId="0" applyFont="1" applyBorder="1" applyAlignment="1">
      <alignment horizontal="right" vertical="center" wrapText="1"/>
    </xf>
    <xf numFmtId="0" fontId="40" fillId="0" borderId="61" xfId="0" applyFont="1" applyBorder="1" applyAlignment="1">
      <alignment horizontal="right" vertical="center" wrapText="1"/>
    </xf>
    <xf numFmtId="0" fontId="40" fillId="0" borderId="61" xfId="0" applyFont="1" applyBorder="1" applyAlignment="1">
      <alignment horizontal="right" vertical="center"/>
    </xf>
    <xf numFmtId="0" fontId="40" fillId="0" borderId="59" xfId="0" applyFont="1" applyFill="1" applyBorder="1" applyAlignment="1">
      <alignment vertical="center" wrapText="1"/>
    </xf>
    <xf numFmtId="0" fontId="40" fillId="0" borderId="59" xfId="0" applyFont="1" applyFill="1" applyBorder="1" applyAlignment="1">
      <alignment vertical="center"/>
    </xf>
    <xf numFmtId="0" fontId="40" fillId="0" borderId="61" xfId="0" applyFont="1" applyFill="1" applyBorder="1" applyAlignment="1">
      <alignment vertical="center" wrapText="1"/>
    </xf>
    <xf numFmtId="0" fontId="40" fillId="0" borderId="61" xfId="0" applyFont="1" applyFill="1" applyBorder="1" applyAlignment="1">
      <alignment vertical="center"/>
    </xf>
    <xf numFmtId="0" fontId="40" fillId="8" borderId="59" xfId="0" applyFont="1" applyFill="1" applyBorder="1" applyAlignment="1">
      <alignment vertical="center" wrapText="1"/>
    </xf>
    <xf numFmtId="0" fontId="40" fillId="8" borderId="59" xfId="0" applyFont="1" applyFill="1" applyBorder="1" applyAlignment="1">
      <alignment vertical="center"/>
    </xf>
    <xf numFmtId="0" fontId="40" fillId="8" borderId="83" xfId="0" applyFont="1" applyFill="1" applyBorder="1" applyAlignment="1">
      <alignment vertical="center" wrapText="1"/>
    </xf>
    <xf numFmtId="0" fontId="11" fillId="3" borderId="0" xfId="0" applyFont="1" applyFill="1" applyAlignment="1" applyProtection="1">
      <alignment vertical="center" wrapText="1"/>
    </xf>
    <xf numFmtId="0" fontId="11" fillId="3" borderId="8" xfId="0" applyFont="1" applyFill="1" applyBorder="1" applyAlignment="1" applyProtection="1">
      <alignment vertical="center" wrapText="1"/>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horizontal="right" vertical="center" wrapText="1"/>
    </xf>
    <xf numFmtId="0" fontId="9" fillId="2" borderId="17" xfId="0" applyNumberFormat="1" applyFont="1" applyFill="1" applyBorder="1" applyAlignment="1" applyProtection="1">
      <alignment horizontal="left" vertical="center" wrapText="1"/>
      <protection locked="0"/>
    </xf>
    <xf numFmtId="0" fontId="11" fillId="3" borderId="0" xfId="0" applyFont="1" applyFill="1" applyBorder="1" applyAlignment="1" applyProtection="1">
      <alignment vertical="center" wrapText="1"/>
    </xf>
    <xf numFmtId="49" fontId="9" fillId="8" borderId="0" xfId="0" applyNumberFormat="1" applyFont="1" applyFill="1" applyAlignment="1" applyProtection="1">
      <alignment horizontal="left" vertical="center" wrapText="1"/>
    </xf>
    <xf numFmtId="0" fontId="31" fillId="7" borderId="15" xfId="0" applyFont="1" applyFill="1" applyBorder="1" applyAlignment="1" applyProtection="1">
      <alignment horizontal="center" wrapText="1"/>
    </xf>
    <xf numFmtId="0" fontId="0" fillId="0" borderId="0" xfId="0" applyAlignment="1" applyProtection="1">
      <alignment horizontal="center"/>
    </xf>
    <xf numFmtId="0" fontId="31" fillId="8" borderId="0" xfId="0" applyFont="1" applyFill="1" applyBorder="1" applyAlignment="1" applyProtection="1">
      <alignment horizontal="center" wrapText="1"/>
      <protection locked="0"/>
    </xf>
    <xf numFmtId="14" fontId="0" fillId="0" borderId="0" xfId="0" applyNumberFormat="1" applyAlignment="1">
      <alignment horizontal="left"/>
    </xf>
    <xf numFmtId="14" fontId="0" fillId="0" borderId="0" xfId="0" applyNumberFormat="1" applyAlignment="1">
      <alignment horizontal="right"/>
    </xf>
    <xf numFmtId="9" fontId="40" fillId="0" borderId="0" xfId="0" applyNumberFormat="1" applyFont="1"/>
    <xf numFmtId="0" fontId="40" fillId="13" borderId="35" xfId="0" applyFont="1" applyFill="1" applyBorder="1" applyAlignment="1" applyProtection="1">
      <alignment horizontal="left" vertical="top" wrapText="1"/>
    </xf>
    <xf numFmtId="0" fontId="40" fillId="13" borderId="38" xfId="0" applyFont="1" applyFill="1" applyBorder="1" applyAlignment="1" applyProtection="1">
      <alignment horizontal="left" vertical="top" wrapText="1"/>
    </xf>
    <xf numFmtId="0" fontId="13" fillId="0" borderId="69" xfId="0" applyFont="1" applyFill="1" applyBorder="1" applyAlignment="1" applyProtection="1">
      <alignment horizontal="center" vertical="center" wrapText="1"/>
    </xf>
    <xf numFmtId="0" fontId="13" fillId="2" borderId="69" xfId="0" applyFont="1" applyFill="1" applyBorder="1" applyAlignment="1" applyProtection="1">
      <alignment horizontal="center" vertical="center" wrapText="1"/>
      <protection locked="0"/>
    </xf>
    <xf numFmtId="0" fontId="13" fillId="9" borderId="69" xfId="0" applyFont="1" applyFill="1" applyBorder="1" applyAlignment="1" applyProtection="1">
      <alignment horizontal="center" vertical="center" wrapText="1"/>
    </xf>
    <xf numFmtId="0" fontId="14" fillId="9" borderId="69" xfId="0" applyFont="1" applyFill="1" applyBorder="1" applyAlignment="1" applyProtection="1">
      <alignment horizontal="left" vertical="center" wrapText="1"/>
    </xf>
    <xf numFmtId="0" fontId="15" fillId="9" borderId="70" xfId="0" applyFont="1" applyFill="1" applyBorder="1" applyAlignment="1" applyProtection="1">
      <alignment horizontal="center" vertical="center" wrapText="1"/>
    </xf>
    <xf numFmtId="0" fontId="13" fillId="9" borderId="66" xfId="0" applyFont="1" applyFill="1" applyBorder="1" applyAlignment="1" applyProtection="1">
      <alignment horizontal="center" vertical="center" wrapText="1"/>
    </xf>
    <xf numFmtId="0" fontId="14" fillId="9" borderId="66" xfId="0" applyFont="1" applyFill="1" applyBorder="1" applyAlignment="1" applyProtection="1">
      <alignment horizontal="left" vertical="center" wrapText="1"/>
    </xf>
    <xf numFmtId="0" fontId="15" fillId="9" borderId="67" xfId="0" applyFont="1" applyFill="1" applyBorder="1" applyAlignment="1" applyProtection="1">
      <alignment horizontal="center" vertical="center" wrapText="1"/>
    </xf>
    <xf numFmtId="0" fontId="15" fillId="0" borderId="70" xfId="0" applyFont="1" applyFill="1" applyBorder="1" applyAlignment="1" applyProtection="1">
      <alignment horizontal="center" vertical="center" wrapText="1"/>
    </xf>
    <xf numFmtId="0" fontId="45" fillId="35" borderId="0"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7" fillId="35" borderId="1" xfId="0" applyFont="1" applyFill="1" applyBorder="1" applyAlignment="1">
      <alignment horizontal="center" vertical="center" wrapText="1"/>
    </xf>
    <xf numFmtId="0" fontId="30" fillId="12" borderId="27" xfId="0" applyFont="1" applyFill="1" applyBorder="1" applyAlignment="1">
      <alignment horizontal="center" vertical="center" wrapText="1"/>
    </xf>
    <xf numFmtId="0" fontId="4" fillId="0" borderId="26" xfId="0" applyFont="1" applyFill="1" applyBorder="1" applyAlignment="1">
      <alignment vertical="center" wrapText="1"/>
    </xf>
    <xf numFmtId="0" fontId="54" fillId="36" borderId="26" xfId="0" applyFont="1" applyFill="1" applyBorder="1" applyAlignment="1">
      <alignment vertical="center" wrapText="1"/>
    </xf>
    <xf numFmtId="0" fontId="3" fillId="0" borderId="26" xfId="0" applyFont="1" applyFill="1" applyBorder="1" applyAlignment="1">
      <alignment vertical="center" wrapText="1"/>
    </xf>
    <xf numFmtId="0" fontId="6" fillId="0" borderId="26" xfId="0" applyFont="1" applyFill="1" applyBorder="1" applyAlignment="1">
      <alignment vertical="center" wrapText="1"/>
    </xf>
    <xf numFmtId="0" fontId="5" fillId="0" borderId="26" xfId="0" applyFont="1" applyFill="1" applyBorder="1" applyAlignment="1">
      <alignment vertical="center" wrapText="1"/>
    </xf>
    <xf numFmtId="0" fontId="53" fillId="0" borderId="26" xfId="0" applyFont="1" applyBorder="1" applyAlignment="1">
      <alignment vertical="center" wrapText="1"/>
    </xf>
    <xf numFmtId="0" fontId="4" fillId="0" borderId="84" xfId="0" applyFont="1" applyFill="1" applyBorder="1" applyAlignment="1">
      <alignment vertical="center" wrapText="1"/>
    </xf>
    <xf numFmtId="9" fontId="3" fillId="0" borderId="14" xfId="1" applyFont="1" applyFill="1" applyBorder="1" applyAlignment="1">
      <alignment vertical="top" wrapText="1"/>
    </xf>
    <xf numFmtId="0" fontId="0" fillId="0" borderId="26" xfId="0" applyFill="1" applyBorder="1" applyAlignment="1">
      <alignment vertical="center"/>
    </xf>
    <xf numFmtId="0" fontId="3" fillId="0" borderId="26" xfId="0" applyFont="1" applyFill="1" applyBorder="1" applyAlignment="1">
      <alignment vertical="center"/>
    </xf>
    <xf numFmtId="0" fontId="4" fillId="0" borderId="0" xfId="0" applyFont="1" applyFill="1" applyBorder="1" applyAlignment="1">
      <alignment vertical="center" wrapText="1"/>
    </xf>
    <xf numFmtId="0" fontId="56" fillId="3" borderId="0" xfId="0" applyFont="1" applyFill="1" applyAlignment="1" applyProtection="1">
      <alignment horizontal="left" vertical="center"/>
    </xf>
    <xf numFmtId="49" fontId="9" fillId="2" borderId="17" xfId="0" applyNumberFormat="1" applyFont="1" applyFill="1" applyBorder="1" applyAlignment="1" applyProtection="1">
      <alignment horizontal="left" vertical="center"/>
      <protection locked="0"/>
    </xf>
    <xf numFmtId="49" fontId="9" fillId="2" borderId="18" xfId="0" applyNumberFormat="1" applyFont="1" applyFill="1" applyBorder="1" applyAlignment="1" applyProtection="1">
      <alignment horizontal="left" vertical="center"/>
      <protection locked="0"/>
    </xf>
    <xf numFmtId="0" fontId="16" fillId="2" borderId="11"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6" fillId="2" borderId="13" xfId="0" applyFont="1" applyFill="1" applyBorder="1" applyAlignment="1" applyProtection="1">
      <alignment horizontal="left" vertical="top" wrapText="1"/>
      <protection locked="0"/>
    </xf>
    <xf numFmtId="0" fontId="16" fillId="22" borderId="11" xfId="0" applyFont="1" applyFill="1" applyBorder="1" applyAlignment="1" applyProtection="1">
      <alignment horizontal="left" vertical="top" wrapText="1"/>
      <protection locked="0"/>
    </xf>
    <xf numFmtId="0" fontId="16" fillId="22" borderId="12" xfId="0" applyFont="1" applyFill="1" applyBorder="1" applyAlignment="1" applyProtection="1">
      <alignment horizontal="left" vertical="top" wrapText="1"/>
      <protection locked="0"/>
    </xf>
    <xf numFmtId="0" fontId="16" fillId="22" borderId="13" xfId="0" applyFont="1" applyFill="1" applyBorder="1" applyAlignment="1" applyProtection="1">
      <alignment horizontal="left" vertical="top" wrapText="1"/>
      <protection locked="0"/>
    </xf>
    <xf numFmtId="0" fontId="16" fillId="6" borderId="9" xfId="0" applyFont="1" applyFill="1" applyBorder="1" applyAlignment="1" applyProtection="1">
      <alignment horizontal="left" wrapText="1"/>
    </xf>
    <xf numFmtId="0" fontId="28" fillId="3" borderId="45" xfId="0" applyFont="1" applyFill="1" applyBorder="1" applyAlignment="1" applyProtection="1">
      <alignment horizontal="center" vertical="center" wrapText="1"/>
    </xf>
    <xf numFmtId="0" fontId="28" fillId="3" borderId="7" xfId="0" applyFont="1" applyFill="1" applyBorder="1" applyAlignment="1" applyProtection="1">
      <alignment horizontal="center" vertical="center" wrapText="1"/>
    </xf>
    <xf numFmtId="0" fontId="28" fillId="3" borderId="34"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49" fontId="9" fillId="8" borderId="9" xfId="0" applyNumberFormat="1" applyFont="1" applyFill="1" applyBorder="1" applyAlignment="1" applyProtection="1">
      <alignment horizontal="left" vertical="center"/>
    </xf>
    <xf numFmtId="0" fontId="9" fillId="8" borderId="9" xfId="0" applyNumberFormat="1" applyFont="1" applyFill="1" applyBorder="1" applyAlignment="1" applyProtection="1">
      <alignment horizontal="left" vertical="center"/>
    </xf>
    <xf numFmtId="0" fontId="8" fillId="3" borderId="9" xfId="0" applyFont="1" applyFill="1" applyBorder="1" applyAlignment="1" applyProtection="1">
      <alignment horizontal="right" vertical="center" wrapText="1"/>
    </xf>
    <xf numFmtId="0" fontId="8" fillId="3" borderId="0" xfId="0" applyFont="1" applyFill="1" applyAlignment="1" applyProtection="1">
      <alignment horizontal="right" vertical="center" wrapText="1"/>
    </xf>
    <xf numFmtId="0" fontId="0" fillId="17" borderId="41" xfId="0" applyFill="1" applyBorder="1" applyAlignment="1" applyProtection="1">
      <alignment horizontal="center"/>
    </xf>
    <xf numFmtId="0" fontId="0" fillId="17" borderId="43" xfId="0" applyFill="1" applyBorder="1" applyAlignment="1" applyProtection="1">
      <alignment horizontal="center"/>
    </xf>
    <xf numFmtId="0" fontId="0" fillId="29" borderId="31" xfId="0" applyFill="1" applyBorder="1" applyAlignment="1" applyProtection="1">
      <alignment horizontal="center"/>
    </xf>
    <xf numFmtId="0" fontId="0" fillId="29" borderId="33" xfId="0" applyFill="1" applyBorder="1" applyAlignment="1" applyProtection="1">
      <alignment horizontal="center"/>
    </xf>
    <xf numFmtId="0" fontId="0" fillId="29" borderId="32" xfId="0" applyFill="1" applyBorder="1" applyAlignment="1" applyProtection="1">
      <alignment horizontal="center"/>
    </xf>
    <xf numFmtId="0" fontId="0" fillId="27" borderId="42" xfId="0" applyFill="1" applyBorder="1" applyAlignment="1" applyProtection="1">
      <alignment horizontal="center"/>
    </xf>
    <xf numFmtId="0" fontId="0" fillId="27" borderId="43" xfId="0" applyFill="1" applyBorder="1" applyAlignment="1" applyProtection="1">
      <alignment horizontal="center"/>
    </xf>
    <xf numFmtId="0" fontId="32" fillId="8" borderId="41" xfId="0" applyFont="1" applyFill="1" applyBorder="1" applyAlignment="1" applyProtection="1">
      <alignment horizontal="center" vertical="center" wrapText="1"/>
    </xf>
    <xf numFmtId="0" fontId="32" fillId="8" borderId="42" xfId="0" applyFont="1" applyFill="1" applyBorder="1" applyAlignment="1" applyProtection="1">
      <alignment horizontal="center" vertical="center" wrapText="1"/>
    </xf>
    <xf numFmtId="165" fontId="33" fillId="9" borderId="0" xfId="0" applyNumberFormat="1" applyFont="1" applyFill="1" applyAlignment="1" applyProtection="1">
      <alignment horizontal="left" wrapText="1"/>
    </xf>
    <xf numFmtId="0" fontId="0" fillId="14" borderId="29" xfId="0" applyFill="1" applyBorder="1" applyAlignment="1" applyProtection="1">
      <alignment horizontal="center"/>
    </xf>
    <xf numFmtId="0" fontId="0" fillId="14" borderId="0" xfId="0" applyFill="1" applyAlignment="1" applyProtection="1">
      <alignment horizontal="center"/>
    </xf>
    <xf numFmtId="0" fontId="1" fillId="12" borderId="41" xfId="0" applyFont="1" applyFill="1" applyBorder="1" applyAlignment="1" applyProtection="1">
      <alignment horizontal="center"/>
    </xf>
    <xf numFmtId="0" fontId="1" fillId="12" borderId="42" xfId="0" applyFont="1" applyFill="1" applyBorder="1" applyAlignment="1" applyProtection="1">
      <alignment horizontal="center"/>
    </xf>
    <xf numFmtId="14" fontId="0" fillId="24" borderId="0" xfId="0" applyNumberFormat="1" applyFill="1" applyAlignment="1" applyProtection="1">
      <alignment horizontal="center"/>
    </xf>
    <xf numFmtId="0" fontId="0" fillId="25" borderId="0" xfId="0" applyFill="1" applyAlignment="1" applyProtection="1">
      <alignment horizontal="center" wrapText="1"/>
    </xf>
    <xf numFmtId="0" fontId="0" fillId="0" borderId="0" xfId="0" applyAlignment="1" applyProtection="1">
      <alignment horizontal="center"/>
    </xf>
    <xf numFmtId="0" fontId="0" fillId="0" borderId="0" xfId="0" applyAlignment="1">
      <alignment wrapText="1"/>
    </xf>
  </cellXfs>
  <cellStyles count="7">
    <cellStyle name="Hyperlink" xfId="2" builtinId="8"/>
    <cellStyle name="Hyperlink 2" xfId="3" xr:uid="{00000000-0005-0000-0000-000001000000}"/>
    <cellStyle name="Normal" xfId="0" builtinId="0"/>
    <cellStyle name="Normal 2" xfId="4" xr:uid="{00000000-0005-0000-0000-000003000000}"/>
    <cellStyle name="Normal 2 2" xfId="6" xr:uid="{389C2F37-6108-4E5A-AF05-9C456A1F619D}"/>
    <cellStyle name="Percent" xfId="5" builtinId="5"/>
    <cellStyle name="Percent 2" xfId="1" xr:uid="{00000000-0005-0000-0000-000005000000}"/>
  </cellStyles>
  <dxfs count="25">
    <dxf>
      <fill>
        <patternFill>
          <bgColor rgb="FFFFCCCC"/>
        </patternFill>
      </fill>
    </dxf>
    <dxf>
      <fill>
        <patternFill>
          <bgColor rgb="FFFFFF99"/>
        </patternFill>
      </fill>
    </dxf>
    <dxf>
      <fill>
        <patternFill>
          <bgColor rgb="FFFFFF99"/>
        </patternFill>
      </fill>
    </dxf>
    <dxf>
      <fill>
        <patternFill>
          <bgColor theme="5"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CC"/>
        </patternFill>
      </fill>
    </dxf>
    <dxf>
      <fill>
        <patternFill>
          <bgColor theme="5"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C000"/>
        </patternFill>
      </fill>
    </dxf>
    <dxf>
      <fill>
        <patternFill>
          <bgColor theme="9" tint="0.39994506668294322"/>
        </patternFill>
      </fill>
    </dxf>
    <dxf>
      <fill>
        <patternFill>
          <bgColor rgb="FFFF9999"/>
        </patternFill>
      </fill>
    </dxf>
    <dxf>
      <numFmt numFmtId="0" formatCode="General"/>
    </dxf>
    <dxf>
      <fill>
        <patternFill>
          <bgColor rgb="FFFFCCCC"/>
        </patternFill>
      </fill>
    </dxf>
    <dxf>
      <fill>
        <patternFill>
          <bgColor theme="1" tint="0.14996795556505021"/>
        </patternFill>
      </fill>
    </dxf>
  </dxfs>
  <tableStyles count="0" defaultTableStyle="TableStyleMedium2" defaultPivotStyle="PivotStyleLight16"/>
  <colors>
    <mruColors>
      <color rgb="FFFFFF99"/>
      <color rgb="FFFFCCCC"/>
      <color rgb="FFFED8A0"/>
      <color rgb="FF009AF0"/>
      <color rgb="FF00CCFF"/>
      <color rgb="FF000080"/>
      <color rgb="FFE6CDFF"/>
      <color rgb="FFCCCCFF"/>
      <color rgb="FF66CCFF"/>
      <color rgb="FFE2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Fidelity Not Met</a:t>
            </a:r>
            <a:r>
              <a:rPr lang="en-US" sz="1200" baseline="0"/>
              <a:t> by Session (8 Session Implementation)</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6E-43D6-A846-00C5013840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6E-43D6-A846-00C5013840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6E-43D6-A846-00C5013840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F6E-43D6-A846-00C5013840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F6E-43D6-A846-00C5013840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F6E-43D6-A846-00C5013840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268-4DF7-8910-F89825924E1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268-4DF7-8910-F89825924E1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calcs!$B$47:$B$54</c:f>
              <c:numCache>
                <c:formatCode>General</c:formatCode>
                <c:ptCount val="8"/>
              </c:numCache>
            </c:numRef>
          </c:cat>
          <c:val>
            <c:numRef>
              <c:f>calcs!$D$47:$D$54</c:f>
              <c:numCache>
                <c:formatCode>General</c:formatCode>
                <c:ptCount val="8"/>
              </c:numCache>
            </c:numRef>
          </c:val>
          <c:extLst>
            <c:ext xmlns:c16="http://schemas.microsoft.com/office/drawing/2014/chart" uri="{C3380CC4-5D6E-409C-BE32-E72D297353CC}">
              <c16:uniqueId val="{0000000C-3F6E-43D6-A846-00C5013840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65</xdr:row>
      <xdr:rowOff>0</xdr:rowOff>
    </xdr:from>
    <xdr:to>
      <xdr:col>12</xdr:col>
      <xdr:colOff>215900</xdr:colOff>
      <xdr:row>79</xdr:row>
      <xdr:rowOff>165100</xdr:rowOff>
    </xdr:to>
    <xdr:graphicFrame macro="">
      <xdr:nvGraphicFramePr>
        <xdr:cNvPr id="8" name="Chart 7">
          <a:extLst>
            <a:ext uri="{FF2B5EF4-FFF2-40B4-BE49-F238E27FC236}">
              <a16:creationId xmlns:a16="http://schemas.microsoft.com/office/drawing/2014/main" id="{E5C28F79-88AD-455C-A8FA-90560F2E7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6DF8-5801-41C5-A90A-DE66F2BAEE05}">
  <dimension ref="A1:A24"/>
  <sheetViews>
    <sheetView showGridLines="0" tabSelected="1" workbookViewId="0"/>
  </sheetViews>
  <sheetFormatPr defaultRowHeight="14.5" x14ac:dyDescent="0.35"/>
  <cols>
    <col min="1" max="1" width="110.6328125" customWidth="1"/>
  </cols>
  <sheetData>
    <row r="1" spans="1:1" ht="45" x14ac:dyDescent="0.35">
      <c r="A1" s="320" t="s">
        <v>304</v>
      </c>
    </row>
    <row r="2" spans="1:1" ht="23.5" customHeight="1" x14ac:dyDescent="0.35">
      <c r="A2" s="319" t="s">
        <v>265</v>
      </c>
    </row>
    <row r="3" spans="1:1" ht="15" x14ac:dyDescent="0.35">
      <c r="A3" s="322" t="s">
        <v>380</v>
      </c>
    </row>
    <row r="4" spans="1:1" ht="98" x14ac:dyDescent="0.35">
      <c r="A4" s="330" t="s">
        <v>315</v>
      </c>
    </row>
    <row r="5" spans="1:1" x14ac:dyDescent="0.35">
      <c r="A5" s="331"/>
    </row>
    <row r="6" spans="1:1" ht="21.5" customHeight="1" x14ac:dyDescent="0.35">
      <c r="A6" s="332" t="s">
        <v>0</v>
      </c>
    </row>
    <row r="7" spans="1:1" ht="142" customHeight="1" x14ac:dyDescent="0.35">
      <c r="A7" s="323" t="s">
        <v>379</v>
      </c>
    </row>
    <row r="8" spans="1:1" ht="39.5" customHeight="1" x14ac:dyDescent="0.35">
      <c r="A8" s="326" t="s">
        <v>369</v>
      </c>
    </row>
    <row r="9" spans="1:1" ht="52" customHeight="1" x14ac:dyDescent="0.35">
      <c r="A9" s="326" t="s">
        <v>370</v>
      </c>
    </row>
    <row r="10" spans="1:1" ht="58.5" customHeight="1" x14ac:dyDescent="0.35">
      <c r="A10" s="327" t="s">
        <v>374</v>
      </c>
    </row>
    <row r="11" spans="1:1" ht="39.5" customHeight="1" x14ac:dyDescent="0.35">
      <c r="A11" s="327" t="s">
        <v>375</v>
      </c>
    </row>
    <row r="12" spans="1:1" ht="38.5" customHeight="1" x14ac:dyDescent="0.35">
      <c r="A12" s="323" t="s">
        <v>378</v>
      </c>
    </row>
    <row r="13" spans="1:1" ht="28" x14ac:dyDescent="0.35">
      <c r="A13" s="323" t="s">
        <v>377</v>
      </c>
    </row>
    <row r="14" spans="1:1" ht="24.5" customHeight="1" x14ac:dyDescent="0.35">
      <c r="A14" s="323" t="s">
        <v>376</v>
      </c>
    </row>
    <row r="15" spans="1:1" ht="25" customHeight="1" x14ac:dyDescent="0.35">
      <c r="A15" s="325" t="s">
        <v>1</v>
      </c>
    </row>
    <row r="16" spans="1:1" ht="37" customHeight="1" x14ac:dyDescent="0.35">
      <c r="A16" s="323" t="s">
        <v>307</v>
      </c>
    </row>
    <row r="17" spans="1:1" ht="37" customHeight="1" x14ac:dyDescent="0.35">
      <c r="A17" s="327" t="s">
        <v>371</v>
      </c>
    </row>
    <row r="18" spans="1:1" ht="28" x14ac:dyDescent="0.35">
      <c r="A18" s="323" t="s">
        <v>372</v>
      </c>
    </row>
    <row r="19" spans="1:1" ht="28" x14ac:dyDescent="0.35">
      <c r="A19" s="328" t="s">
        <v>373</v>
      </c>
    </row>
    <row r="20" spans="1:1" ht="40.5" customHeight="1" x14ac:dyDescent="0.35">
      <c r="A20" s="324" t="s">
        <v>308</v>
      </c>
    </row>
    <row r="21" spans="1:1" ht="28" customHeight="1" x14ac:dyDescent="0.35">
      <c r="A21" s="323" t="s">
        <v>317</v>
      </c>
    </row>
    <row r="22" spans="1:1" ht="29.5" customHeight="1" x14ac:dyDescent="0.35">
      <c r="A22" s="333" t="s">
        <v>316</v>
      </c>
    </row>
    <row r="23" spans="1:1" ht="33.5" customHeight="1" x14ac:dyDescent="0.35">
      <c r="A23" s="329" t="s">
        <v>309</v>
      </c>
    </row>
    <row r="24" spans="1:1" ht="36.5" customHeight="1" x14ac:dyDescent="0.35">
      <c r="A24" s="321" t="s">
        <v>318</v>
      </c>
    </row>
  </sheetData>
  <sheetProtection password="CFB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A4091-CA4A-4809-9AC8-DFCA37499CD0}">
  <sheetPr codeName="Sheet11"/>
  <dimension ref="B1:D29"/>
  <sheetViews>
    <sheetView workbookViewId="0">
      <selection activeCell="B1" sqref="B1:D1"/>
    </sheetView>
  </sheetViews>
  <sheetFormatPr defaultRowHeight="14.5" x14ac:dyDescent="0.35"/>
  <cols>
    <col min="1" max="1" width="3.7265625" customWidth="1"/>
    <col min="2" max="2" width="6.26953125" style="159" customWidth="1"/>
    <col min="3" max="3" width="68.7265625" bestFit="1" customWidth="1"/>
    <col min="4" max="4" width="22.453125" customWidth="1"/>
  </cols>
  <sheetData>
    <row r="1" spans="2:4" ht="49.15" customHeight="1" x14ac:dyDescent="0.35">
      <c r="B1" s="369" t="s">
        <v>240</v>
      </c>
      <c r="C1" s="369"/>
      <c r="D1" s="369"/>
    </row>
    <row r="2" spans="2:4" ht="15" thickBot="1" x14ac:dyDescent="0.4"/>
    <row r="3" spans="2:4" ht="15" thickTop="1" x14ac:dyDescent="0.35">
      <c r="B3" s="160" t="s">
        <v>231</v>
      </c>
      <c r="C3" s="161" t="s">
        <v>232</v>
      </c>
      <c r="D3" s="162" t="s">
        <v>233</v>
      </c>
    </row>
    <row r="4" spans="2:4" x14ac:dyDescent="0.35">
      <c r="B4" s="163" t="s">
        <v>44</v>
      </c>
      <c r="C4" s="164" t="s">
        <v>211</v>
      </c>
      <c r="D4" s="165" t="s">
        <v>133</v>
      </c>
    </row>
    <row r="5" spans="2:4" x14ac:dyDescent="0.35">
      <c r="B5" s="163" t="s">
        <v>47</v>
      </c>
      <c r="C5" s="164" t="s">
        <v>214</v>
      </c>
      <c r="D5" s="165" t="s">
        <v>133</v>
      </c>
    </row>
    <row r="6" spans="2:4" x14ac:dyDescent="0.35">
      <c r="B6" s="163" t="s">
        <v>55</v>
      </c>
      <c r="C6" s="164" t="s">
        <v>222</v>
      </c>
      <c r="D6" s="165" t="s">
        <v>133</v>
      </c>
    </row>
    <row r="7" spans="2:4" x14ac:dyDescent="0.35">
      <c r="B7" s="163" t="s">
        <v>58</v>
      </c>
      <c r="C7" s="164" t="s">
        <v>225</v>
      </c>
      <c r="D7" s="165" t="s">
        <v>133</v>
      </c>
    </row>
    <row r="8" spans="2:4" x14ac:dyDescent="0.35">
      <c r="B8" s="163" t="s">
        <v>59</v>
      </c>
      <c r="C8" s="164" t="s">
        <v>226</v>
      </c>
      <c r="D8" s="165" t="s">
        <v>133</v>
      </c>
    </row>
    <row r="9" spans="2:4" x14ac:dyDescent="0.35">
      <c r="B9" s="166"/>
      <c r="C9" s="167"/>
      <c r="D9" s="168"/>
    </row>
    <row r="10" spans="2:4" x14ac:dyDescent="0.35">
      <c r="B10" s="169" t="s">
        <v>236</v>
      </c>
      <c r="C10" s="170" t="s">
        <v>212</v>
      </c>
      <c r="D10" s="165" t="s">
        <v>230</v>
      </c>
    </row>
    <row r="11" spans="2:4" x14ac:dyDescent="0.35">
      <c r="B11" s="169" t="s">
        <v>237</v>
      </c>
      <c r="C11" s="170" t="s">
        <v>220</v>
      </c>
      <c r="D11" s="165" t="s">
        <v>230</v>
      </c>
    </row>
    <row r="12" spans="2:4" x14ac:dyDescent="0.35">
      <c r="B12" s="169" t="s">
        <v>238</v>
      </c>
      <c r="C12" s="170" t="s">
        <v>224</v>
      </c>
      <c r="D12" s="165" t="s">
        <v>230</v>
      </c>
    </row>
    <row r="13" spans="2:4" x14ac:dyDescent="0.35">
      <c r="B13" s="166"/>
      <c r="C13" s="167"/>
      <c r="D13" s="168"/>
    </row>
    <row r="14" spans="2:4" x14ac:dyDescent="0.35">
      <c r="B14" s="163" t="s">
        <v>43</v>
      </c>
      <c r="C14" s="164" t="s">
        <v>210</v>
      </c>
      <c r="D14" s="165" t="s">
        <v>229</v>
      </c>
    </row>
    <row r="15" spans="2:4" x14ac:dyDescent="0.35">
      <c r="B15" s="163" t="s">
        <v>46</v>
      </c>
      <c r="C15" s="164" t="s">
        <v>213</v>
      </c>
      <c r="D15" s="165" t="s">
        <v>229</v>
      </c>
    </row>
    <row r="16" spans="2:4" x14ac:dyDescent="0.35">
      <c r="B16" s="163" t="s">
        <v>48</v>
      </c>
      <c r="C16" s="164" t="s">
        <v>215</v>
      </c>
      <c r="D16" s="165" t="s">
        <v>229</v>
      </c>
    </row>
    <row r="17" spans="2:4" x14ac:dyDescent="0.35">
      <c r="B17" s="163" t="s">
        <v>52</v>
      </c>
      <c r="C17" s="164" t="s">
        <v>219</v>
      </c>
      <c r="D17" s="165" t="s">
        <v>229</v>
      </c>
    </row>
    <row r="18" spans="2:4" x14ac:dyDescent="0.35">
      <c r="B18" s="163" t="s">
        <v>54</v>
      </c>
      <c r="C18" s="164" t="s">
        <v>221</v>
      </c>
      <c r="D18" s="165" t="s">
        <v>229</v>
      </c>
    </row>
    <row r="19" spans="2:4" x14ac:dyDescent="0.35">
      <c r="B19" s="163" t="s">
        <v>61</v>
      </c>
      <c r="C19" s="164" t="s">
        <v>228</v>
      </c>
      <c r="D19" s="165" t="s">
        <v>229</v>
      </c>
    </row>
    <row r="20" spans="2:4" x14ac:dyDescent="0.35">
      <c r="B20" s="166"/>
      <c r="C20" s="167"/>
      <c r="D20" s="168"/>
    </row>
    <row r="21" spans="2:4" x14ac:dyDescent="0.35">
      <c r="B21" s="163" t="s">
        <v>56</v>
      </c>
      <c r="C21" s="164" t="s">
        <v>223</v>
      </c>
      <c r="D21" s="165" t="s">
        <v>136</v>
      </c>
    </row>
    <row r="22" spans="2:4" x14ac:dyDescent="0.35">
      <c r="B22" s="163" t="s">
        <v>60</v>
      </c>
      <c r="C22" s="164" t="s">
        <v>227</v>
      </c>
      <c r="D22" s="165" t="s">
        <v>136</v>
      </c>
    </row>
    <row r="23" spans="2:4" x14ac:dyDescent="0.35">
      <c r="B23" s="166"/>
      <c r="C23" s="167"/>
      <c r="D23" s="168"/>
    </row>
    <row r="24" spans="2:4" x14ac:dyDescent="0.35">
      <c r="B24" s="163" t="s">
        <v>42</v>
      </c>
      <c r="C24" s="164" t="s">
        <v>209</v>
      </c>
      <c r="D24" s="165" t="s">
        <v>234</v>
      </c>
    </row>
    <row r="25" spans="2:4" x14ac:dyDescent="0.35">
      <c r="B25" s="169" t="s">
        <v>239</v>
      </c>
      <c r="C25" s="170" t="s">
        <v>216</v>
      </c>
      <c r="D25" s="165" t="s">
        <v>234</v>
      </c>
    </row>
    <row r="26" spans="2:4" x14ac:dyDescent="0.35">
      <c r="B26" s="163" t="s">
        <v>50</v>
      </c>
      <c r="C26" s="164" t="s">
        <v>217</v>
      </c>
      <c r="D26" s="165" t="s">
        <v>234</v>
      </c>
    </row>
    <row r="27" spans="2:4" ht="15" thickBot="1" x14ac:dyDescent="0.4">
      <c r="B27" s="171" t="s">
        <v>51</v>
      </c>
      <c r="C27" s="172" t="s">
        <v>218</v>
      </c>
      <c r="D27" s="173" t="s">
        <v>234</v>
      </c>
    </row>
    <row r="28" spans="2:4" ht="6.65" customHeight="1" thickTop="1" x14ac:dyDescent="0.35"/>
    <row r="29" spans="2:4" x14ac:dyDescent="0.35">
      <c r="C29" s="174" t="s">
        <v>235</v>
      </c>
    </row>
  </sheetData>
  <sheetProtection password="CFB0" sheet="1" objects="1" scenarios="1"/>
  <sortState ref="B4:D23">
    <sortCondition ref="D4:D23"/>
  </sortState>
  <mergeCells count="1">
    <mergeCell ref="B1:D1"/>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56B63-6C04-4B8A-959A-39ACB72727F2}">
  <sheetPr codeName="Sheet7"/>
  <dimension ref="A1:BS9"/>
  <sheetViews>
    <sheetView workbookViewId="0">
      <selection activeCell="A2" sqref="A2"/>
    </sheetView>
  </sheetViews>
  <sheetFormatPr defaultRowHeight="14.5" x14ac:dyDescent="0.35"/>
  <cols>
    <col min="14" max="14" width="12.26953125" customWidth="1"/>
    <col min="15" max="16" width="10.81640625" style="14" customWidth="1"/>
  </cols>
  <sheetData>
    <row r="1" spans="1:71" s="159" customFormat="1" x14ac:dyDescent="0.35">
      <c r="A1" s="261" t="s">
        <v>268</v>
      </c>
      <c r="B1" s="262" t="s">
        <v>269</v>
      </c>
      <c r="C1" s="262" t="s">
        <v>270</v>
      </c>
      <c r="D1" s="263" t="s">
        <v>271</v>
      </c>
      <c r="E1" s="263" t="s">
        <v>272</v>
      </c>
      <c r="F1" s="263" t="s">
        <v>242</v>
      </c>
      <c r="G1" s="263" t="s">
        <v>273</v>
      </c>
      <c r="H1" s="263" t="s">
        <v>274</v>
      </c>
      <c r="I1" s="263" t="s">
        <v>275</v>
      </c>
      <c r="J1" s="263" t="s">
        <v>276</v>
      </c>
      <c r="K1" s="263" t="s">
        <v>277</v>
      </c>
      <c r="L1" s="263" t="s">
        <v>278</v>
      </c>
      <c r="M1" s="261" t="s">
        <v>279</v>
      </c>
      <c r="N1" s="261" t="s">
        <v>280</v>
      </c>
      <c r="O1" s="270" t="s">
        <v>281</v>
      </c>
      <c r="P1" s="270" t="s">
        <v>282</v>
      </c>
      <c r="Q1" s="264" t="s">
        <v>12</v>
      </c>
      <c r="R1" s="264" t="s">
        <v>13</v>
      </c>
      <c r="S1" s="264" t="s">
        <v>14</v>
      </c>
      <c r="T1" s="264" t="s">
        <v>15</v>
      </c>
      <c r="U1" s="264" t="s">
        <v>16</v>
      </c>
      <c r="V1" s="264" t="s">
        <v>17</v>
      </c>
      <c r="W1" s="264" t="s">
        <v>18</v>
      </c>
      <c r="X1" s="264" t="s">
        <v>19</v>
      </c>
      <c r="Y1" s="264" t="s">
        <v>20</v>
      </c>
      <c r="Z1" s="264" t="s">
        <v>21</v>
      </c>
      <c r="AA1" s="264" t="s">
        <v>22</v>
      </c>
      <c r="AB1" s="264" t="s">
        <v>23</v>
      </c>
      <c r="AC1" s="264" t="s">
        <v>96</v>
      </c>
      <c r="AD1" s="264" t="s">
        <v>120</v>
      </c>
      <c r="AE1" s="264" t="s">
        <v>121</v>
      </c>
      <c r="AF1" s="265" t="s">
        <v>283</v>
      </c>
      <c r="AG1" s="266" t="s">
        <v>284</v>
      </c>
      <c r="AH1" s="267" t="s">
        <v>285</v>
      </c>
      <c r="AI1" s="267" t="s">
        <v>286</v>
      </c>
      <c r="AJ1" s="267" t="s">
        <v>287</v>
      </c>
      <c r="AK1" s="261" t="str">
        <f>CONCATENATE(Q1,"Total")</f>
        <v>P1Total</v>
      </c>
      <c r="AL1" s="261" t="str">
        <f t="shared" ref="AL1:AP1" si="0">CONCATENATE(R1,"Total")</f>
        <v>P2Total</v>
      </c>
      <c r="AM1" s="261" t="str">
        <f t="shared" si="0"/>
        <v>P3Total</v>
      </c>
      <c r="AN1" s="261" t="str">
        <f t="shared" si="0"/>
        <v>P4Total</v>
      </c>
      <c r="AO1" s="261" t="str">
        <f t="shared" si="0"/>
        <v>P5Total</v>
      </c>
      <c r="AP1" s="261" t="str">
        <f t="shared" si="0"/>
        <v>P6Total</v>
      </c>
      <c r="AQ1" s="261" t="str">
        <f>CONCATENATE(W1,"Total")</f>
        <v>P7Total</v>
      </c>
      <c r="AR1" s="261" t="str">
        <f t="shared" ref="AR1:AS1" si="1">CONCATENATE(X1,"Total")</f>
        <v>P8Total</v>
      </c>
      <c r="AS1" s="261" t="str">
        <f t="shared" si="1"/>
        <v>P9Total</v>
      </c>
      <c r="AT1" s="261" t="str">
        <f>CONCATENATE(Z1,"Total")</f>
        <v>P10Total</v>
      </c>
      <c r="AU1" s="261" t="str">
        <f t="shared" ref="AU1" si="2">CONCATENATE(AA1,"Total")</f>
        <v>P11Total</v>
      </c>
      <c r="AV1" s="261" t="str">
        <f t="shared" ref="AV1" si="3">CONCATENATE(AB1,"Total")</f>
        <v>P12Total</v>
      </c>
      <c r="AW1" s="261" t="str">
        <f t="shared" ref="AW1" si="4">CONCATENATE(AC1,"Total")</f>
        <v>P13Total</v>
      </c>
      <c r="AX1" s="261" t="str">
        <f t="shared" ref="AX1" si="5">CONCATENATE(AD1,"Total")</f>
        <v>P14Total</v>
      </c>
      <c r="AY1" s="261" t="str">
        <f t="shared" ref="AY1" si="6">CONCATENATE(AE1,"Total")</f>
        <v>P15Total</v>
      </c>
      <c r="AZ1" s="261" t="s">
        <v>288</v>
      </c>
      <c r="BA1" s="261" t="s">
        <v>289</v>
      </c>
      <c r="BB1" s="261" t="s">
        <v>290</v>
      </c>
      <c r="BC1" s="261" t="s">
        <v>291</v>
      </c>
      <c r="BD1" s="261" t="s">
        <v>292</v>
      </c>
      <c r="BE1" s="268" t="s">
        <v>293</v>
      </c>
      <c r="BF1" s="268" t="s">
        <v>294</v>
      </c>
      <c r="BG1" s="268" t="s">
        <v>295</v>
      </c>
      <c r="BH1" s="268" t="s">
        <v>296</v>
      </c>
      <c r="BI1" s="268" t="s">
        <v>297</v>
      </c>
      <c r="BJ1" s="261" t="s">
        <v>298</v>
      </c>
      <c r="BK1" s="261" t="s">
        <v>299</v>
      </c>
      <c r="BL1" s="261" t="s">
        <v>300</v>
      </c>
      <c r="BM1" s="261" t="s">
        <v>302</v>
      </c>
      <c r="BN1" s="261" t="s">
        <v>301</v>
      </c>
      <c r="BO1" s="159" t="s">
        <v>336</v>
      </c>
      <c r="BP1" s="159" t="s">
        <v>337</v>
      </c>
      <c r="BQ1" s="159" t="s">
        <v>338</v>
      </c>
      <c r="BR1" s="159" t="s">
        <v>339</v>
      </c>
      <c r="BS1" s="159" t="s">
        <v>340</v>
      </c>
    </row>
    <row r="2" spans="1:71" x14ac:dyDescent="0.35">
      <c r="A2" t="str">
        <f>CONCATENATE(C2,J2,O2)</f>
        <v>Enter grant numberEnter county name 45108</v>
      </c>
      <c r="B2" t="str">
        <f ca="1">IF(calcs!$P$2&gt;=1,MID(CELL("filename",A1),FIND("[",CELL("filename",A1))+1,FIND("]", CELL("filename",A1))-FIND("[",CELL("filename",A1))-1),"")</f>
        <v>BLUES_Data_Tool_ver1.4.xlsx</v>
      </c>
      <c r="C2" t="str">
        <f>IF(calcs!$P$2&gt;=1,'Process PMs'!J2,"")</f>
        <v>Enter grant number</v>
      </c>
      <c r="D2" t="str">
        <f>IF(calcs!$P$2&gt;=1,'Process PMs'!B2,"")</f>
        <v xml:space="preserve">Enter organization name </v>
      </c>
      <c r="E2" t="str">
        <f>IF(calcs!$P$2&gt;=1,"Blues","")</f>
        <v>Blues</v>
      </c>
      <c r="G2" t="str">
        <f>IF(calcs!$P$2&gt;=1,'Process PMs'!B3,"")</f>
        <v xml:space="preserve">Enter primary contact email </v>
      </c>
      <c r="H2" t="str">
        <f>IF(calcs!$P$2&gt;=1,'Process PMs'!B4,"")</f>
        <v xml:space="preserve">Enter primary contact name </v>
      </c>
      <c r="I2" t="str">
        <f>IF(calcs!$P$2&gt;=1,'Process PMs'!B5,"")</f>
        <v xml:space="preserve">Enter primary contact phone number </v>
      </c>
      <c r="J2" t="str">
        <f>IF(calcs!$P$2&gt;=1,'Process PMs'!J3,"")</f>
        <v xml:space="preserve">Enter county name </v>
      </c>
      <c r="K2" s="14">
        <f>IF(calcs!$P$2&gt;=1,'Process PMs'!J4,"")</f>
        <v>45108</v>
      </c>
      <c r="L2" t="str">
        <f>IF(calcs!$P$2&gt;=1,LEFT('Process PMs'!A$6,7),"")</f>
        <v xml:space="preserve">Year 1 </v>
      </c>
      <c r="M2">
        <f>IF(calcs!$P$2&gt;=1,1,"")</f>
        <v>1</v>
      </c>
      <c r="N2" t="str">
        <f>IF(calcs!$P$2&gt;=1,'Process PMs'!A7,"")</f>
        <v>Jul-Sep 2023</v>
      </c>
      <c r="O2" s="14">
        <f>IF(calcs!$P$2&gt;=1,calcs!G4,"")</f>
        <v>45108</v>
      </c>
      <c r="P2" s="14">
        <f>IF(calcs!$P$2&gt;=1,calcs!I4,"")</f>
        <v>45199</v>
      </c>
      <c r="Q2">
        <f>IF(calcs!$P$2&gt;=1,'Process PMs'!A8,"")</f>
        <v>0</v>
      </c>
      <c r="R2">
        <f>IF(calcs!$P$2&gt;=1,'Process PMs'!A9,"")</f>
        <v>0</v>
      </c>
      <c r="S2">
        <f>IF(calcs!$P$2&gt;=1,'Process PMs'!A10,"")</f>
        <v>0</v>
      </c>
      <c r="T2">
        <f>IF(calcs!$P$2&gt;=1,'Process PMs'!A11,"")</f>
        <v>0</v>
      </c>
      <c r="U2">
        <f>IF(calcs!$P$2&gt;=1,'Process PMs'!A12,"")</f>
        <v>0</v>
      </c>
      <c r="V2">
        <f>IF(calcs!$P$2&gt;=1,'Process PMs'!A13,"")</f>
        <v>0</v>
      </c>
      <c r="W2">
        <f>IF(calcs!$P$2&gt;=1,'Process PMs'!A14,"")</f>
        <v>0</v>
      </c>
      <c r="X2">
        <f>IF(calcs!$P$2&gt;=1,'Process PMs'!A15,"")</f>
        <v>0</v>
      </c>
      <c r="Y2">
        <f>IF(calcs!$P$2&gt;=1,'Process PMs'!A16,"")</f>
        <v>0</v>
      </c>
      <c r="Z2">
        <f>IF(calcs!$P$2&gt;=1,'Process PMs'!A17,"")</f>
        <v>0</v>
      </c>
      <c r="AA2">
        <f>IF(calcs!$P$2&gt;=1,'Process PMs'!A19,"")</f>
        <v>0</v>
      </c>
      <c r="AB2">
        <f>IF(calcs!$P$2&gt;=1,'Process PMs'!A20,"")</f>
        <v>0</v>
      </c>
      <c r="AC2">
        <f>IF(calcs!$P$2&gt;=1,'Process PMs'!A21,"")</f>
        <v>0</v>
      </c>
      <c r="AD2">
        <f>IF(calcs!$P$2&gt;=1,'Process PMs'!A22,"")</f>
        <v>0</v>
      </c>
      <c r="AE2">
        <f>IF(calcs!$P$2&gt;=1,'Process PMs'!A23,"")</f>
        <v>0</v>
      </c>
      <c r="AF2">
        <f>IF(calcs!$P$2&gt;=1,'Outcome PMs'!A9,"")</f>
        <v>0</v>
      </c>
      <c r="AG2">
        <f>IF(calcs!$P$2&gt;=1,'Outcome PMs'!A10,"")</f>
        <v>0</v>
      </c>
      <c r="AH2">
        <f>IF(calcs!$P$2&gt;=1,'Outcome PMs'!A11,"")</f>
        <v>0</v>
      </c>
      <c r="AI2">
        <f>IF(calcs!$P$2&gt;=1,'Outcome PMs'!A12,"")</f>
        <v>0</v>
      </c>
      <c r="AJ2">
        <f>IF(calcs!$P$2&gt;=1,'Outcome PMs'!A13,"")</f>
        <v>0</v>
      </c>
      <c r="AK2" t="str">
        <f>IF(calcs!$P$2=1,'Process PMs'!I8,"")</f>
        <v/>
      </c>
      <c r="AL2" t="str">
        <f>IF(calcs!$P$2=1,'Process PMs'!I9,"")</f>
        <v/>
      </c>
      <c r="AM2" t="str">
        <f>IF(calcs!$P$2=1,'Process PMs'!I10,"")</f>
        <v/>
      </c>
      <c r="AN2" t="str">
        <f>IF(calcs!$P$2=1,'Process PMs'!I11,"")</f>
        <v/>
      </c>
      <c r="AO2" t="str">
        <f>IF(calcs!$P$2=1,'Process PMs'!I12,"")</f>
        <v/>
      </c>
      <c r="AP2" t="str">
        <f>IF(calcs!$P$2=1,'Process PMs'!I13,"")</f>
        <v/>
      </c>
      <c r="AQ2" t="str">
        <f>IF(calcs!$P$2=1,'Process PMs'!I14,"")</f>
        <v/>
      </c>
      <c r="AR2" t="str">
        <f>IF(calcs!$P$2=1,'Process PMs'!I15,"")</f>
        <v/>
      </c>
      <c r="AS2" t="str">
        <f>IF(calcs!$P$2=1,'Process PMs'!I16,"")</f>
        <v/>
      </c>
      <c r="AT2" t="str">
        <f>IF(calcs!$P$2=1,'Process PMs'!I17,"")</f>
        <v/>
      </c>
      <c r="AU2" t="str">
        <f>IF(calcs!$P$2=1,'Process PMs'!I19,"")</f>
        <v/>
      </c>
      <c r="AV2" t="str">
        <f>IF(calcs!$P$2=1,'Process PMs'!I20,"")</f>
        <v/>
      </c>
      <c r="AW2" t="str">
        <f>IF(calcs!$P$2=1,'Process PMs'!I21,"")</f>
        <v/>
      </c>
      <c r="AX2" t="str">
        <f>IF(calcs!$P$2=1,'Process PMs'!I22,"")</f>
        <v/>
      </c>
      <c r="AY2" t="str">
        <f>IF(calcs!$P$2=1,'Process PMs'!I23,"")</f>
        <v/>
      </c>
      <c r="AZ2" t="str">
        <f>IF(calcs!$P$2=1,'Outcome PMs'!I9,"")</f>
        <v/>
      </c>
      <c r="BA2" t="str">
        <f>IF(calcs!$P$2=1,'Outcome PMs'!I10,"")</f>
        <v/>
      </c>
      <c r="BB2" t="str">
        <f>IF(calcs!$P$2=1,'Outcome PMs'!I11,"")</f>
        <v/>
      </c>
      <c r="BC2" t="str">
        <f>IF(calcs!$P$2=1,'Outcome PMs'!I12,"")</f>
        <v/>
      </c>
      <c r="BD2" t="str">
        <f>IF(calcs!$P$2=1,'Outcome PMs'!I13,"")</f>
        <v/>
      </c>
      <c r="BE2" t="str">
        <f>IF(calcs!$P$2=1,'Outcome PMs'!K9,"")</f>
        <v/>
      </c>
      <c r="BF2" t="str">
        <f>IF(calcs!$P$2=1,'Outcome PMs'!K10,"")</f>
        <v/>
      </c>
      <c r="BG2" t="str">
        <f>IF(calcs!$P$2=1,'Outcome PMs'!K11,"")</f>
        <v/>
      </c>
      <c r="BH2" t="str">
        <f>IF(calcs!$P$2=1,'Outcome PMs'!K12,"")</f>
        <v/>
      </c>
      <c r="BI2" t="str">
        <f>IF(calcs!$P$2=1,'Outcome PMs'!K13,"")</f>
        <v/>
      </c>
      <c r="BJ2" t="str">
        <f>IF(calcs!$P$2=1,'Outcome PMs'!J9,"")</f>
        <v/>
      </c>
      <c r="BK2" t="str">
        <f>IF(calcs!$P$2=1,'Outcome PMs'!J10,"")</f>
        <v/>
      </c>
      <c r="BL2" t="str">
        <f>IF(calcs!$P$2=1,'Outcome PMs'!J11,"")</f>
        <v/>
      </c>
      <c r="BM2" t="str">
        <f>IF(calcs!$P$2=1,'Outcome PMs'!J12,"")</f>
        <v/>
      </c>
      <c r="BN2" t="str">
        <f>IF(calcs!$P$2=1,'Outcome PMs'!J13,"")</f>
        <v/>
      </c>
      <c r="BO2" t="str">
        <f>IF(calcs!$P$2=1,'CES-D Pre-Post'!$CI$4,"")</f>
        <v/>
      </c>
      <c r="BP2" t="str">
        <f>IF(calcs!$P$2=1,'CES-D Pre-Post'!$CI$5,"")</f>
        <v/>
      </c>
      <c r="BQ2" t="str">
        <f>IF(calcs!$P$2=1,'CES-D Pre-Post'!$CI$6,"")</f>
        <v/>
      </c>
      <c r="BR2" t="str">
        <f>IF(calcs!$P$2=1,'CES-D Pre-Post'!$CI$7,"")</f>
        <v/>
      </c>
      <c r="BS2" t="str">
        <f>IF(calcs!$P$2=1,'CES-D Pre-Post'!$CI$8,"")</f>
        <v/>
      </c>
    </row>
    <row r="3" spans="1:71" x14ac:dyDescent="0.35">
      <c r="A3" t="str">
        <f t="shared" ref="A3:A9" si="7">CONCATENATE(C3,J3,O3)</f>
        <v>Enter grant numberEnter county name 45200</v>
      </c>
      <c r="B3" t="str">
        <f ca="1">IF(calcs!$P$2&gt;=2,MID(CELL("filename",A2),FIND("[",CELL("filename",A2))+1,FIND("]", CELL("filename",A2))-FIND("[",CELL("filename",A2))-1),"")</f>
        <v>BLUES_Data_Tool_ver1.4.xlsx</v>
      </c>
      <c r="C3" t="str">
        <f>IF(calcs!$P$2&gt;=2,'Process PMs'!J2,"")</f>
        <v>Enter grant number</v>
      </c>
      <c r="D3" t="str">
        <f>IF(calcs!$P$2&gt;=2,'Process PMs'!B2,"")</f>
        <v xml:space="preserve">Enter organization name </v>
      </c>
      <c r="E3" t="str">
        <f>IF(calcs!$P$2&gt;=2,"Blues","")</f>
        <v>Blues</v>
      </c>
      <c r="G3" t="str">
        <f>IF(calcs!$P$2&gt;=2,'Process PMs'!B3,"")</f>
        <v xml:space="preserve">Enter primary contact email </v>
      </c>
      <c r="H3" t="str">
        <f>IF(calcs!$P$2&gt;=2,'Process PMs'!B4,"")</f>
        <v xml:space="preserve">Enter primary contact name </v>
      </c>
      <c r="I3" t="str">
        <f>IF(calcs!$P$2&gt;=2,'Process PMs'!B5,"")</f>
        <v xml:space="preserve">Enter primary contact phone number </v>
      </c>
      <c r="J3" t="str">
        <f>IF(calcs!$P$2&gt;=2,'Process PMs'!J3,"")</f>
        <v xml:space="preserve">Enter county name </v>
      </c>
      <c r="K3" s="14">
        <f>IF(calcs!$P$2&gt;=2,'Process PMs'!J4,"")</f>
        <v>45108</v>
      </c>
      <c r="L3" t="str">
        <f>IF(calcs!$P$2&gt;=2,LEFT('Process PMs'!B$6,7),"")</f>
        <v xml:space="preserve">Year 1 </v>
      </c>
      <c r="M3">
        <f>IF(calcs!$P$2&gt;=2,2,"")</f>
        <v>2</v>
      </c>
      <c r="N3" t="str">
        <f>IF(calcs!$P$2&gt;=2,'Process PMs'!B7,"")</f>
        <v>Oct-Dec 2023</v>
      </c>
      <c r="O3" s="14">
        <f>IF(calcs!$P$2&gt;=2,calcs!G5,"")</f>
        <v>45200</v>
      </c>
      <c r="P3" s="14">
        <f>IF(calcs!$P$2&gt;=2,calcs!I5,"")</f>
        <v>45291</v>
      </c>
      <c r="Q3">
        <f>IF(calcs!$P$2&gt;=2,'Process PMs'!B8,"")</f>
        <v>0</v>
      </c>
      <c r="R3">
        <f>IF(calcs!$P$2&gt;=2,'Process PMs'!B9,"")</f>
        <v>0</v>
      </c>
      <c r="S3">
        <f>IF(calcs!$P$2&gt;=2,'Process PMs'!B10,"")</f>
        <v>0</v>
      </c>
      <c r="T3">
        <f>IF(calcs!$P$2&gt;=2,'Process PMs'!B11,"")</f>
        <v>0</v>
      </c>
      <c r="U3">
        <f>IF(calcs!$P$2&gt;=2,'Process PMs'!B12,"")</f>
        <v>0</v>
      </c>
      <c r="V3">
        <f>IF(calcs!$P$2&gt;=2,'Process PMs'!B13,"")</f>
        <v>0</v>
      </c>
      <c r="W3">
        <f>IF(calcs!$P$2&gt;=2,'Process PMs'!B14,"")</f>
        <v>0</v>
      </c>
      <c r="X3">
        <f>IF(calcs!$P$2&gt;=2,'Process PMs'!B15,"")</f>
        <v>0</v>
      </c>
      <c r="Y3">
        <f>IF(calcs!$P$2&gt;=2,'Process PMs'!B16,"")</f>
        <v>0</v>
      </c>
      <c r="Z3">
        <f>IF(calcs!$P$2&gt;=2,'Process PMs'!B17,"")</f>
        <v>0</v>
      </c>
      <c r="AA3">
        <f>IF(calcs!$P$2&gt;=2,'Process PMs'!B19,"")</f>
        <v>0</v>
      </c>
      <c r="AB3">
        <f>IF(calcs!$P$2&gt;=2,'Process PMs'!B20,"")</f>
        <v>0</v>
      </c>
      <c r="AC3">
        <f>IF(calcs!$P$2&gt;=2,'Process PMs'!B21,"")</f>
        <v>0</v>
      </c>
      <c r="AD3">
        <f>IF(calcs!$P$2&gt;=2,'Process PMs'!B22,"")</f>
        <v>0</v>
      </c>
      <c r="AE3">
        <f>IF(calcs!$P$2&gt;=2,'Process PMs'!B23,"")</f>
        <v>0</v>
      </c>
      <c r="AF3">
        <f>IF(calcs!$P$2&gt;=2,'Outcome PMs'!B9,"")</f>
        <v>0</v>
      </c>
      <c r="AG3">
        <f>IF(calcs!$P$2&gt;=2,'Outcome PMs'!B10,"")</f>
        <v>0</v>
      </c>
      <c r="AH3">
        <f>IF(calcs!$P$2&gt;=2,'Outcome PMs'!B11,"")</f>
        <v>0</v>
      </c>
      <c r="AI3">
        <f>IF(calcs!$P$2&gt;=2,'Outcome PMs'!B12,"")</f>
        <v>0</v>
      </c>
      <c r="AJ3">
        <f>IF(calcs!$P$2&gt;=2,'Outcome PMs'!B13,"")</f>
        <v>0</v>
      </c>
      <c r="AK3" t="str">
        <f>IF(calcs!$P$2=2,'Process PMs'!I8,"")</f>
        <v/>
      </c>
      <c r="AL3" t="str">
        <f>IF(calcs!$P$2=2,'Process PMs'!I9,"")</f>
        <v/>
      </c>
      <c r="AM3" t="str">
        <f>IF(calcs!$P$2=2,'Process PMs'!I10,"")</f>
        <v/>
      </c>
      <c r="AN3" t="str">
        <f>IF(calcs!$P$2=2,'Process PMs'!I11,"")</f>
        <v/>
      </c>
      <c r="AO3" t="str">
        <f>IF(calcs!$P$2=2,'Process PMs'!I12,"")</f>
        <v/>
      </c>
      <c r="AP3" t="str">
        <f>IF(calcs!$P$2=2,'Process PMs'!I13,"")</f>
        <v/>
      </c>
      <c r="AQ3" t="str">
        <f>IF(calcs!$P$2=2,'Process PMs'!I14,"")</f>
        <v/>
      </c>
      <c r="AR3" t="str">
        <f>IF(calcs!$P$2=2,'Process PMs'!I15,"")</f>
        <v/>
      </c>
      <c r="AS3" t="str">
        <f>IF(calcs!$P$2=2,'Process PMs'!I16,"")</f>
        <v/>
      </c>
      <c r="AT3" t="str">
        <f>IF(calcs!$P$2=2,'Process PMs'!I17,"")</f>
        <v/>
      </c>
      <c r="AU3" t="str">
        <f>IF(calcs!$P$2=2,'Process PMs'!I19,"")</f>
        <v/>
      </c>
      <c r="AV3" t="str">
        <f>IF(calcs!$P$2=2,'Process PMs'!I20,"")</f>
        <v/>
      </c>
      <c r="AW3" t="str">
        <f>IF(calcs!$P$2=2,'Process PMs'!I21,"")</f>
        <v/>
      </c>
      <c r="AX3" t="str">
        <f>IF(calcs!$P$2=2,'Process PMs'!I22,"")</f>
        <v/>
      </c>
      <c r="AY3" t="str">
        <f>IF(calcs!$P$2=2,'Process PMs'!I23,"")</f>
        <v/>
      </c>
      <c r="AZ3" t="str">
        <f>IF(calcs!$P$2=2,'Outcome PMs'!I9,"")</f>
        <v/>
      </c>
      <c r="BA3" t="str">
        <f>IF(calcs!$P$2=2,'Outcome PMs'!I10,"")</f>
        <v/>
      </c>
      <c r="BB3" t="str">
        <f>IF(calcs!$P$2=2,'Outcome PMs'!I11,"")</f>
        <v/>
      </c>
      <c r="BC3" t="str">
        <f>IF(calcs!$P$2=2,'Outcome PMs'!I12,"")</f>
        <v/>
      </c>
      <c r="BD3" t="str">
        <f>IF(calcs!$P$2=2,'Outcome PMs'!I13,"")</f>
        <v/>
      </c>
      <c r="BE3" t="str">
        <f>IF(calcs!$P$2=2,'Outcome PMs'!K9,"")</f>
        <v/>
      </c>
      <c r="BF3" t="str">
        <f>IF(calcs!$P$2=2,'Outcome PMs'!K10,"")</f>
        <v/>
      </c>
      <c r="BG3" t="str">
        <f>IF(calcs!$P$2=2,'Outcome PMs'!K11,"")</f>
        <v/>
      </c>
      <c r="BH3" t="str">
        <f>IF(calcs!$P$2=2,'Outcome PMs'!K12,"")</f>
        <v/>
      </c>
      <c r="BI3" t="str">
        <f>IF(calcs!$P$2=2,'Outcome PMs'!K13,"")</f>
        <v/>
      </c>
      <c r="BJ3" t="str">
        <f>IF(calcs!$P$2=2,'Outcome PMs'!J9,"")</f>
        <v/>
      </c>
      <c r="BK3" t="str">
        <f>IF(calcs!$P$2=2,'Outcome PMs'!J10,"")</f>
        <v/>
      </c>
      <c r="BL3" t="str">
        <f>IF(calcs!$P$2=2,'Outcome PMs'!J11,"")</f>
        <v/>
      </c>
      <c r="BM3" t="str">
        <f>IF(calcs!$P$2=2,'Outcome PMs'!J12,"")</f>
        <v/>
      </c>
      <c r="BN3" t="str">
        <f>IF(calcs!$P$2=2,'Outcome PMs'!J13,"")</f>
        <v/>
      </c>
      <c r="BO3" t="str">
        <f>IF(calcs!$P$2=2,'CES-D Pre-Post'!$CJ$4,"")</f>
        <v/>
      </c>
      <c r="BP3" t="str">
        <f>IF(calcs!$P$2=2,'CES-D Pre-Post'!$CJ$5,"")</f>
        <v/>
      </c>
      <c r="BQ3" t="str">
        <f>IF(calcs!$P$2=2,'CES-D Pre-Post'!$CJ$6,"")</f>
        <v/>
      </c>
      <c r="BR3" t="str">
        <f>IF(calcs!$P$2=2,'CES-D Pre-Post'!$CJ$7,"")</f>
        <v/>
      </c>
      <c r="BS3" t="str">
        <f>IF(calcs!$P$2=2,'CES-D Pre-Post'!$CJ$8,"")</f>
        <v/>
      </c>
    </row>
    <row r="4" spans="1:71" x14ac:dyDescent="0.35">
      <c r="A4" t="str">
        <f t="shared" si="7"/>
        <v>Enter grant numberEnter county name 45292</v>
      </c>
      <c r="B4" t="str">
        <f ca="1">IF(calcs!$P$2&gt;=3,MID(CELL("filename",A3),FIND("[",CELL("filename",A3))+1,FIND("]", CELL("filename",A3))-FIND("[",CELL("filename",A3))-1),"")</f>
        <v>BLUES_Data_Tool_ver1.4.xlsx</v>
      </c>
      <c r="C4" t="str">
        <f>IF(calcs!$P$2&gt;=3,'Process PMs'!J2,"")</f>
        <v>Enter grant number</v>
      </c>
      <c r="D4" t="str">
        <f>IF(calcs!$P$2&gt;=3,'Process PMs'!B2,"")</f>
        <v xml:space="preserve">Enter organization name </v>
      </c>
      <c r="E4" t="str">
        <f>IF(calcs!$P$2&gt;=3,"Blues","")</f>
        <v>Blues</v>
      </c>
      <c r="G4" t="str">
        <f>IF(calcs!$P$2&gt;=3,'Process PMs'!B3,"")</f>
        <v xml:space="preserve">Enter primary contact email </v>
      </c>
      <c r="H4" t="str">
        <f>IF(calcs!$P$2&gt;=3,'Process PMs'!B4,"")</f>
        <v xml:space="preserve">Enter primary contact name </v>
      </c>
      <c r="I4" t="str">
        <f>IF(calcs!$P$2&gt;=3,'Process PMs'!B5,"")</f>
        <v xml:space="preserve">Enter primary contact phone number </v>
      </c>
      <c r="J4" t="str">
        <f>IF(calcs!$P$2&gt;=3,'Process PMs'!J3,"")</f>
        <v xml:space="preserve">Enter county name </v>
      </c>
      <c r="K4" s="14">
        <f>IF(calcs!$P$2&gt;=3,'Process PMs'!J4,"")</f>
        <v>45108</v>
      </c>
      <c r="L4" t="str">
        <f>IF(calcs!$P$2&gt;=3,LEFT('Process PMs'!C$6,7),"")</f>
        <v xml:space="preserve">Year 1 </v>
      </c>
      <c r="M4">
        <f>IF(calcs!$P$2&gt;=3,3,"")</f>
        <v>3</v>
      </c>
      <c r="N4" t="str">
        <f>IF(calcs!$P$2&gt;=3,'Process PMs'!C7,"")</f>
        <v>Jan-Mar 2024</v>
      </c>
      <c r="O4" s="14">
        <f>IF(calcs!$P$2&gt;=3,calcs!G6,"")</f>
        <v>45292</v>
      </c>
      <c r="P4" s="14">
        <f>IF(calcs!$P$2&gt;=3,calcs!I6,"")</f>
        <v>45382</v>
      </c>
      <c r="Q4">
        <f>IF(calcs!$P$2&gt;=3,'Process PMs'!C8,"")</f>
        <v>0</v>
      </c>
      <c r="R4">
        <f>IF(calcs!$P$2&gt;=3,'Process PMs'!C9,"")</f>
        <v>0</v>
      </c>
      <c r="S4">
        <f>IF(calcs!$P$2&gt;=3,'Process PMs'!C10,"")</f>
        <v>0</v>
      </c>
      <c r="T4">
        <f>IF(calcs!$P$2&gt;=3,'Process PMs'!C11,"")</f>
        <v>0</v>
      </c>
      <c r="U4">
        <f>IF(calcs!$P$2&gt;=3,'Process PMs'!C12,"")</f>
        <v>0</v>
      </c>
      <c r="V4">
        <f>IF(calcs!$P$2&gt;=3,'Process PMs'!C13,"")</f>
        <v>0</v>
      </c>
      <c r="W4">
        <f>IF(calcs!$P$2&gt;=3,'Process PMs'!C14,"")</f>
        <v>0</v>
      </c>
      <c r="X4">
        <f>IF(calcs!$P$2&gt;=3,'Process PMs'!C15,"")</f>
        <v>0</v>
      </c>
      <c r="Y4">
        <f>IF(calcs!$P$2&gt;=3,'Process PMs'!C16,"")</f>
        <v>0</v>
      </c>
      <c r="Z4">
        <f>IF(calcs!$P$2&gt;=3,'Process PMs'!C17,"")</f>
        <v>0</v>
      </c>
      <c r="AA4">
        <f>IF(calcs!$P$2&gt;=3,'Process PMs'!C19,"")</f>
        <v>0</v>
      </c>
      <c r="AB4">
        <f>IF(calcs!$P$2&gt;=3,'Process PMs'!C20,"")</f>
        <v>0</v>
      </c>
      <c r="AC4">
        <f>IF(calcs!$P$2&gt;=3,'Process PMs'!C21,"")</f>
        <v>0</v>
      </c>
      <c r="AD4">
        <f>IF(calcs!$P$2&gt;=3,'Process PMs'!C22,"")</f>
        <v>0</v>
      </c>
      <c r="AE4">
        <f>IF(calcs!$P$2&gt;=3,'Process PMs'!C23,"")</f>
        <v>0</v>
      </c>
      <c r="AF4">
        <f>IF(calcs!$P$2&gt;=3,'Outcome PMs'!C9,"")</f>
        <v>0</v>
      </c>
      <c r="AG4">
        <f>IF(calcs!$P$2&gt;=3,'Outcome PMs'!C10,"")</f>
        <v>0</v>
      </c>
      <c r="AH4">
        <f>IF(calcs!$P$2&gt;=3,'Outcome PMs'!C11,"")</f>
        <v>0</v>
      </c>
      <c r="AI4">
        <f>IF(calcs!$P$2&gt;=3,'Outcome PMs'!C12,"")</f>
        <v>0</v>
      </c>
      <c r="AJ4">
        <f>IF(calcs!$P$2&gt;=3,'Outcome PMs'!C13,"")</f>
        <v>0</v>
      </c>
      <c r="AK4" t="str">
        <f>IF(calcs!$P$2=3,'Process PMs'!I8,"")</f>
        <v/>
      </c>
      <c r="AL4" t="str">
        <f>IF(calcs!$P$2=3,'Process PMs'!I9,"")</f>
        <v/>
      </c>
      <c r="AM4" t="str">
        <f>IF(calcs!$P$2=3,'Process PMs'!I10,"")</f>
        <v/>
      </c>
      <c r="AN4" t="str">
        <f>IF(calcs!$P$2=3,'Process PMs'!I11,"")</f>
        <v/>
      </c>
      <c r="AO4" t="str">
        <f>IF(calcs!$P$2=3,'Process PMs'!I12,"")</f>
        <v/>
      </c>
      <c r="AP4" t="str">
        <f>IF(calcs!$P$2=3,'Process PMs'!I13,"")</f>
        <v/>
      </c>
      <c r="AQ4" t="str">
        <f>IF(calcs!$P$2=3,'Process PMs'!I14,"")</f>
        <v/>
      </c>
      <c r="AR4" t="str">
        <f>IF(calcs!$P$2=3,'Process PMs'!I15,"")</f>
        <v/>
      </c>
      <c r="AS4" t="str">
        <f>IF(calcs!$P$2=3,'Process PMs'!I16,"")</f>
        <v/>
      </c>
      <c r="AT4" t="str">
        <f>IF(calcs!$P$2=3,'Process PMs'!I17,"")</f>
        <v/>
      </c>
      <c r="AU4" t="str">
        <f>IF(calcs!$P$2=3,'Process PMs'!I19,"")</f>
        <v/>
      </c>
      <c r="AV4" t="str">
        <f>IF(calcs!$P$2=3,'Process PMs'!I20,"")</f>
        <v/>
      </c>
      <c r="AW4" t="str">
        <f>IF(calcs!$P$2=3,'Process PMs'!I21,"")</f>
        <v/>
      </c>
      <c r="AX4" t="str">
        <f>IF(calcs!$P$2=3,'Process PMs'!I22,"")</f>
        <v/>
      </c>
      <c r="AY4" t="str">
        <f>IF(calcs!$P$2=3,'Process PMs'!I23,"")</f>
        <v/>
      </c>
      <c r="AZ4" t="str">
        <f>IF(calcs!$P$2=3,'Outcome PMs'!I9,"")</f>
        <v/>
      </c>
      <c r="BA4" t="str">
        <f>IF(calcs!$P$2=3,'Outcome PMs'!I10,"")</f>
        <v/>
      </c>
      <c r="BB4" t="str">
        <f>IF(calcs!$P$2=3,'Outcome PMs'!I11,"")</f>
        <v/>
      </c>
      <c r="BC4" t="str">
        <f>IF(calcs!$P$2=3,'Outcome PMs'!I12,"")</f>
        <v/>
      </c>
      <c r="BD4" t="str">
        <f>IF(calcs!$P$2=3,'Outcome PMs'!I13,"")</f>
        <v/>
      </c>
      <c r="BE4" t="str">
        <f>IF(calcs!$P$2=3,'Outcome PMs'!K9,"")</f>
        <v/>
      </c>
      <c r="BF4" t="str">
        <f>IF(calcs!$P$2=3,'Outcome PMs'!K10,"")</f>
        <v/>
      </c>
      <c r="BG4" t="str">
        <f>IF(calcs!$P$2=3,'Outcome PMs'!K11,"")</f>
        <v/>
      </c>
      <c r="BH4" t="str">
        <f>IF(calcs!$P$2=3,'Outcome PMs'!K12,"")</f>
        <v/>
      </c>
      <c r="BI4" t="str">
        <f>IF(calcs!$P$2=3,'Outcome PMs'!K13,"")</f>
        <v/>
      </c>
      <c r="BJ4" t="str">
        <f>IF(calcs!$P$2=3,'Outcome PMs'!J9,"")</f>
        <v/>
      </c>
      <c r="BK4" t="str">
        <f>IF(calcs!$P$2=3,'Outcome PMs'!J10,"")</f>
        <v/>
      </c>
      <c r="BL4" t="str">
        <f>IF(calcs!$P$2=3,'Outcome PMs'!J11,"")</f>
        <v/>
      </c>
      <c r="BM4" t="str">
        <f>IF(calcs!$P$2=3,'Outcome PMs'!J12,"")</f>
        <v/>
      </c>
      <c r="BN4" t="str">
        <f>IF(calcs!$P$2=3,'Outcome PMs'!J13,"")</f>
        <v/>
      </c>
      <c r="BO4" t="str">
        <f>IF(calcs!$P$2=3,'CES-D Pre-Post'!$CK$4,"")</f>
        <v/>
      </c>
      <c r="BP4" t="str">
        <f>IF(calcs!$P$2=3,'CES-D Pre-Post'!$CK$5,"")</f>
        <v/>
      </c>
      <c r="BQ4" t="str">
        <f>IF(calcs!$P$2=3,'CES-D Pre-Post'!$CK$6,"")</f>
        <v/>
      </c>
      <c r="BR4" t="str">
        <f>IF(calcs!$P$2=3,'CES-D Pre-Post'!$CK$7,"")</f>
        <v/>
      </c>
      <c r="BS4" t="str">
        <f>IF(calcs!$P$2=3,'CES-D Pre-Post'!$CK$8,"")</f>
        <v/>
      </c>
    </row>
    <row r="5" spans="1:71" x14ac:dyDescent="0.35">
      <c r="A5" t="str">
        <f t="shared" si="7"/>
        <v>Enter grant numberEnter county name 45383</v>
      </c>
      <c r="B5" t="str">
        <f ca="1">IF(calcs!$P$2&gt;=4,MID(CELL("filename",A4),FIND("[",CELL("filename",A4))+1,FIND("]", CELL("filename",A4))-FIND("[",CELL("filename",A4))-1),"")</f>
        <v>BLUES_Data_Tool_ver1.4.xlsx</v>
      </c>
      <c r="C5" t="str">
        <f>IF(calcs!$P$2&gt;=4,'Process PMs'!J2,"")</f>
        <v>Enter grant number</v>
      </c>
      <c r="D5" t="str">
        <f>IF(calcs!$P$2&gt;=4,'Process PMs'!B2,"")</f>
        <v xml:space="preserve">Enter organization name </v>
      </c>
      <c r="E5" t="str">
        <f>IF(calcs!$P$2&gt;=4,"Blues","")</f>
        <v>Blues</v>
      </c>
      <c r="G5" t="str">
        <f>IF(calcs!$P$2&gt;=4,'Process PMs'!B3,"")</f>
        <v xml:space="preserve">Enter primary contact email </v>
      </c>
      <c r="H5" t="str">
        <f>IF(calcs!$P$2&gt;=4,'Process PMs'!B4,"")</f>
        <v xml:space="preserve">Enter primary contact name </v>
      </c>
      <c r="I5" t="str">
        <f>IF(calcs!$P$2&gt;=4,'Process PMs'!B5,"")</f>
        <v xml:space="preserve">Enter primary contact phone number </v>
      </c>
      <c r="J5" t="str">
        <f>IF(calcs!$P$2&gt;=4,'Process PMs'!J3,"")</f>
        <v xml:space="preserve">Enter county name </v>
      </c>
      <c r="K5" s="14">
        <f>IF(calcs!$P$2&gt;=4,'Process PMs'!J4,"")</f>
        <v>45108</v>
      </c>
      <c r="L5" t="str">
        <f>IF(calcs!$P$2&gt;=4,LEFT('Process PMs'!D$6,7),"")</f>
        <v xml:space="preserve">Year 1 </v>
      </c>
      <c r="M5">
        <f>IF(calcs!$P$2&gt;=4,4,"")</f>
        <v>4</v>
      </c>
      <c r="N5" t="str">
        <f>IF(calcs!$P$2&gt;=4,'Process PMs'!D7,"")</f>
        <v>Apr-Jun 2024</v>
      </c>
      <c r="O5" s="14">
        <f>IF(calcs!$P$2&gt;=4,calcs!G7,"")</f>
        <v>45383</v>
      </c>
      <c r="P5" s="14">
        <f>IF(calcs!$P$2&gt;=4,calcs!I7,"")</f>
        <v>45473</v>
      </c>
      <c r="Q5">
        <f>IF(calcs!$P$2&gt;=4,'Process PMs'!D8,"")</f>
        <v>0</v>
      </c>
      <c r="R5">
        <f>IF(calcs!$P$2&gt;=4,'Process PMs'!D9,"")</f>
        <v>0</v>
      </c>
      <c r="S5">
        <f>IF(calcs!$P$2&gt;=4,'Process PMs'!D10,"")</f>
        <v>0</v>
      </c>
      <c r="T5">
        <f>IF(calcs!$P$2&gt;=4,'Process PMs'!D11,"")</f>
        <v>0</v>
      </c>
      <c r="U5">
        <f>IF(calcs!$P$2&gt;=4,'Process PMs'!D12,"")</f>
        <v>0</v>
      </c>
      <c r="V5">
        <f>IF(calcs!$P$2&gt;=4,'Process PMs'!D13,"")</f>
        <v>0</v>
      </c>
      <c r="W5">
        <f>IF(calcs!$P$2&gt;=4,'Process PMs'!D14,"")</f>
        <v>0</v>
      </c>
      <c r="X5">
        <f>IF(calcs!$P$2&gt;=4,'Process PMs'!D15,"")</f>
        <v>0</v>
      </c>
      <c r="Y5">
        <f>IF(calcs!$P$2&gt;=4,'Process PMs'!D16,"")</f>
        <v>0</v>
      </c>
      <c r="Z5">
        <f>IF(calcs!$P$2&gt;=4,'Process PMs'!D17,"")</f>
        <v>0</v>
      </c>
      <c r="AA5">
        <f>IF(calcs!$P$2&gt;=4,'Process PMs'!D19,"")</f>
        <v>0</v>
      </c>
      <c r="AB5">
        <f>IF(calcs!$P$2&gt;=4,'Process PMs'!D20,"")</f>
        <v>0</v>
      </c>
      <c r="AC5">
        <f>IF(calcs!$P$2&gt;=4,'Process PMs'!D21,"")</f>
        <v>0</v>
      </c>
      <c r="AD5">
        <f>IF(calcs!$P$2&gt;=4,'Process PMs'!D22,"")</f>
        <v>0</v>
      </c>
      <c r="AE5">
        <f>IF(calcs!$P$2&gt;=4,'Process PMs'!D23,"")</f>
        <v>0</v>
      </c>
      <c r="AF5">
        <f>IF(calcs!$P$2&gt;=4,'Outcome PMs'!D9,"")</f>
        <v>0</v>
      </c>
      <c r="AG5">
        <f>IF(calcs!$P$2&gt;=4,'Outcome PMs'!D10,"")</f>
        <v>0</v>
      </c>
      <c r="AH5">
        <f>IF(calcs!$P$2&gt;=4,'Outcome PMs'!D11,"")</f>
        <v>0</v>
      </c>
      <c r="AI5">
        <f>IF(calcs!$P$2&gt;=4,'Outcome PMs'!D12,"")</f>
        <v>0</v>
      </c>
      <c r="AJ5">
        <f>IF(calcs!$P$2&gt;=4,'Outcome PMs'!D13,"")</f>
        <v>0</v>
      </c>
      <c r="AK5" t="str">
        <f>IF(calcs!$P$2=4,'Process PMs'!I8,"")</f>
        <v/>
      </c>
      <c r="AL5" t="str">
        <f>IF(calcs!$P$2=4,'Process PMs'!I9,"")</f>
        <v/>
      </c>
      <c r="AM5" t="str">
        <f>IF(calcs!$P$2=4,'Process PMs'!I10,"")</f>
        <v/>
      </c>
      <c r="AN5" t="str">
        <f>IF(calcs!$P$2=4,'Process PMs'!I11,"")</f>
        <v/>
      </c>
      <c r="AO5" t="str">
        <f>IF(calcs!$P$2=4,'Process PMs'!I12,"")</f>
        <v/>
      </c>
      <c r="AP5" t="str">
        <f>IF(calcs!$P$2=4,'Process PMs'!I13,"")</f>
        <v/>
      </c>
      <c r="AQ5" t="str">
        <f>IF(calcs!$P$2=4,'Process PMs'!I14,"")</f>
        <v/>
      </c>
      <c r="AR5" t="str">
        <f>IF(calcs!$P$2=4,'Process PMs'!I15,"")</f>
        <v/>
      </c>
      <c r="AS5" t="str">
        <f>IF(calcs!$P$2=4,'Process PMs'!I16,"")</f>
        <v/>
      </c>
      <c r="AT5" t="str">
        <f>IF(calcs!$P$2=4,'Process PMs'!I17,"")</f>
        <v/>
      </c>
      <c r="AU5" t="str">
        <f>IF(calcs!$P$2=4,'Process PMs'!I19,"")</f>
        <v/>
      </c>
      <c r="AV5" t="str">
        <f>IF(calcs!$P$2=4,'Process PMs'!I20,"")</f>
        <v/>
      </c>
      <c r="AW5" t="str">
        <f>IF(calcs!$P$2=4,'Process PMs'!I21,"")</f>
        <v/>
      </c>
      <c r="AX5" t="str">
        <f>IF(calcs!$P$2=4,'Process PMs'!I22,"")</f>
        <v/>
      </c>
      <c r="AY5" t="str">
        <f>IF(calcs!$P$2=4,'Process PMs'!I23,"")</f>
        <v/>
      </c>
      <c r="AZ5" t="str">
        <f>IF(calcs!$P$2=4,'Outcome PMs'!I9,"")</f>
        <v/>
      </c>
      <c r="BA5" t="str">
        <f>IF(calcs!$P$2=4,'Outcome PMs'!I10,"")</f>
        <v/>
      </c>
      <c r="BB5" t="str">
        <f>IF(calcs!$P$2=4,'Outcome PMs'!I11,"")</f>
        <v/>
      </c>
      <c r="BC5" t="str">
        <f>IF(calcs!$P$2=4,'Outcome PMs'!I12,"")</f>
        <v/>
      </c>
      <c r="BD5" t="str">
        <f>IF(calcs!$P$2=4,'Outcome PMs'!I13,"")</f>
        <v/>
      </c>
      <c r="BE5" t="str">
        <f>IF(calcs!$P$2=4,'Outcome PMs'!K9,"")</f>
        <v/>
      </c>
      <c r="BF5" t="str">
        <f>IF(calcs!$P$2=4,'Outcome PMs'!K10,"")</f>
        <v/>
      </c>
      <c r="BG5" t="str">
        <f>IF(calcs!$P$2=4,'Outcome PMs'!K11,"")</f>
        <v/>
      </c>
      <c r="BH5" t="str">
        <f>IF(calcs!$P$2=4,'Outcome PMs'!K12,"")</f>
        <v/>
      </c>
      <c r="BI5" t="str">
        <f>IF(calcs!$P$2=4,'Outcome PMs'!K13,"")</f>
        <v/>
      </c>
      <c r="BJ5" t="str">
        <f>IF(calcs!$P$2=4,'Outcome PMs'!J9,"")</f>
        <v/>
      </c>
      <c r="BK5" t="str">
        <f>IF(calcs!$P$2=4,'Outcome PMs'!J10,"")</f>
        <v/>
      </c>
      <c r="BL5" t="str">
        <f>IF(calcs!$P$2=4,'Outcome PMs'!J11,"")</f>
        <v/>
      </c>
      <c r="BM5" t="str">
        <f>IF(calcs!$P$2=4,'Outcome PMs'!J12,"")</f>
        <v/>
      </c>
      <c r="BN5" t="str">
        <f>IF(calcs!$P$2=4,'Outcome PMs'!J13,"")</f>
        <v/>
      </c>
      <c r="BO5" t="str">
        <f>IF(calcs!$P$2=4,'CES-D Pre-Post'!$CL$4,"")</f>
        <v/>
      </c>
      <c r="BP5" t="str">
        <f>IF(calcs!$P$2=4,'CES-D Pre-Post'!$CL$5,"")</f>
        <v/>
      </c>
      <c r="BQ5" t="str">
        <f>IF(calcs!$P$2=4,'CES-D Pre-Post'!$CL$6,"")</f>
        <v/>
      </c>
      <c r="BR5" t="str">
        <f>IF(calcs!$P$2=4,'CES-D Pre-Post'!$CL$7,"")</f>
        <v/>
      </c>
      <c r="BS5" t="str">
        <f>IF(calcs!$P$2=4,'CES-D Pre-Post'!$CL$8,"")</f>
        <v/>
      </c>
    </row>
    <row r="6" spans="1:71" x14ac:dyDescent="0.35">
      <c r="A6" t="str">
        <f t="shared" si="7"/>
        <v>Enter grant numberEnter county name 45474</v>
      </c>
      <c r="B6" t="str">
        <f ca="1">IF(calcs!$P$2&gt;=5,MID(CELL("filename",A5),FIND("[",CELL("filename",A5))+1,FIND("]", CELL("filename",A5))-FIND("[",CELL("filename",A5))-1),"")</f>
        <v>BLUES_Data_Tool_ver1.4.xlsx</v>
      </c>
      <c r="C6" t="str">
        <f>IF(calcs!$P$2&gt;=5,'Process PMs'!J2,"")</f>
        <v>Enter grant number</v>
      </c>
      <c r="D6" t="str">
        <f>IF(calcs!$P$2&gt;=5,'Process PMs'!B2,"")</f>
        <v xml:space="preserve">Enter organization name </v>
      </c>
      <c r="E6" t="str">
        <f>IF(calcs!$P$2&gt;=5,"Blues","")</f>
        <v>Blues</v>
      </c>
      <c r="G6" t="str">
        <f>IF(calcs!$P$2&gt;=5,'Process PMs'!B3,"")</f>
        <v xml:space="preserve">Enter primary contact email </v>
      </c>
      <c r="H6" t="str">
        <f>IF(calcs!$P$2&gt;=5,'Process PMs'!B4,"")</f>
        <v xml:space="preserve">Enter primary contact name </v>
      </c>
      <c r="I6" t="str">
        <f>IF(calcs!$P$2&gt;=5,'Process PMs'!B5,"")</f>
        <v xml:space="preserve">Enter primary contact phone number </v>
      </c>
      <c r="J6" t="str">
        <f>IF(calcs!$P$2&gt;=5,'Process PMs'!J3,"")</f>
        <v xml:space="preserve">Enter county name </v>
      </c>
      <c r="K6" s="14">
        <f>IF(calcs!$P$2&gt;=5,'Process PMs'!J4,"")</f>
        <v>45108</v>
      </c>
      <c r="L6" t="str">
        <f>IF(calcs!$P$2&gt;=5,LEFT('Process PMs'!E$6,7),"")</f>
        <v xml:space="preserve">Year 2 </v>
      </c>
      <c r="M6">
        <f>IF(calcs!$P$2&gt;=5,5,"")</f>
        <v>5</v>
      </c>
      <c r="N6" t="str">
        <f>IF(calcs!$P$2&gt;=5,'Process PMs'!E7,"")</f>
        <v>Jul-Sep 2024</v>
      </c>
      <c r="O6" s="14">
        <f>IF(calcs!$P$2&gt;=5,calcs!G8,"")</f>
        <v>45474</v>
      </c>
      <c r="P6" s="14">
        <f>IF(calcs!$P$2&gt;=5,calcs!I8,"")</f>
        <v>45565</v>
      </c>
      <c r="Q6">
        <f>IF(calcs!$P$2&gt;=5,'Process PMs'!E8,"")</f>
        <v>0</v>
      </c>
      <c r="R6">
        <f>IF(calcs!$P$2&gt;=5,'Process PMs'!E9,"")</f>
        <v>0</v>
      </c>
      <c r="S6">
        <f>IF(calcs!$P$2&gt;=5,'Process PMs'!E10,"")</f>
        <v>0</v>
      </c>
      <c r="T6">
        <f>IF(calcs!$P$2&gt;=5,'Process PMs'!E11,"")</f>
        <v>0</v>
      </c>
      <c r="U6">
        <f>IF(calcs!$P$2&gt;=5,'Process PMs'!E12,"")</f>
        <v>0</v>
      </c>
      <c r="V6">
        <f>IF(calcs!$P$2&gt;=5,'Process PMs'!E13,"")</f>
        <v>0</v>
      </c>
      <c r="W6">
        <f>IF(calcs!$P$2&gt;=5,'Process PMs'!E14,"")</f>
        <v>0</v>
      </c>
      <c r="X6">
        <f>IF(calcs!$P$2&gt;=5,'Process PMs'!E15,"")</f>
        <v>0</v>
      </c>
      <c r="Y6">
        <f>IF(calcs!$P$2&gt;=5,'Process PMs'!E16,"")</f>
        <v>0</v>
      </c>
      <c r="Z6">
        <f>IF(calcs!$P$2&gt;=5,'Process PMs'!E17,"")</f>
        <v>0</v>
      </c>
      <c r="AA6">
        <f>IF(calcs!$P$2&gt;=5,'Process PMs'!E19,"")</f>
        <v>0</v>
      </c>
      <c r="AB6">
        <f>IF(calcs!$P$2&gt;=5,'Process PMs'!E20,"")</f>
        <v>0</v>
      </c>
      <c r="AC6">
        <f>IF(calcs!$P$2&gt;=5,'Process PMs'!E21,"")</f>
        <v>0</v>
      </c>
      <c r="AD6">
        <f>IF(calcs!$P$2&gt;=5,'Process PMs'!E22,"")</f>
        <v>0</v>
      </c>
      <c r="AE6">
        <f>IF(calcs!$P$2&gt;=5,'Process PMs'!E23,"")</f>
        <v>0</v>
      </c>
      <c r="AF6">
        <f>IF(calcs!$P$2&gt;=5,'Outcome PMs'!E9,"")</f>
        <v>0</v>
      </c>
      <c r="AG6">
        <f>IF(calcs!$P$2&gt;=5,'Outcome PMs'!E10,"")</f>
        <v>0</v>
      </c>
      <c r="AH6">
        <f>IF(calcs!$P$2&gt;=5,'Outcome PMs'!E11,"")</f>
        <v>0</v>
      </c>
      <c r="AI6">
        <f>IF(calcs!$P$2&gt;=5,'Outcome PMs'!E12,"")</f>
        <v>0</v>
      </c>
      <c r="AJ6">
        <f>IF(calcs!$P$2&gt;=5,'Outcome PMs'!E13,"")</f>
        <v>0</v>
      </c>
      <c r="AK6" t="str">
        <f>IF(calcs!$P$2=5,'Process PMs'!I8,"")</f>
        <v/>
      </c>
      <c r="AL6" t="str">
        <f>IF(calcs!$P$2=5,'Process PMs'!I9,"")</f>
        <v/>
      </c>
      <c r="AM6" t="str">
        <f>IF(calcs!$P$2=5,'Process PMs'!I10,"")</f>
        <v/>
      </c>
      <c r="AN6" t="str">
        <f>IF(calcs!$P$2=5,'Process PMs'!I11,"")</f>
        <v/>
      </c>
      <c r="AO6" t="str">
        <f>IF(calcs!$P$2=5,'Process PMs'!I12,"")</f>
        <v/>
      </c>
      <c r="AP6" t="str">
        <f>IF(calcs!$P$2=5,'Process PMs'!I13,"")</f>
        <v/>
      </c>
      <c r="AQ6" t="str">
        <f>IF(calcs!$P$2=5,'Process PMs'!I14,"")</f>
        <v/>
      </c>
      <c r="AR6" t="str">
        <f>IF(calcs!$P$2=5,'Process PMs'!I15,"")</f>
        <v/>
      </c>
      <c r="AS6" t="str">
        <f>IF(calcs!$P$2=5,'Process PMs'!I16,"")</f>
        <v/>
      </c>
      <c r="AT6" t="str">
        <f>IF(calcs!$P$2=5,'Process PMs'!I17,"")</f>
        <v/>
      </c>
      <c r="AU6" t="str">
        <f>IF(calcs!$P$2=5,'Process PMs'!I19,"")</f>
        <v/>
      </c>
      <c r="AV6" t="str">
        <f>IF(calcs!$P$2=5,'Process PMs'!I20,"")</f>
        <v/>
      </c>
      <c r="AW6" t="str">
        <f>IF(calcs!$P$2=5,'Process PMs'!I21,"")</f>
        <v/>
      </c>
      <c r="AX6" t="str">
        <f>IF(calcs!$P$2=5,'Process PMs'!I22,"")</f>
        <v/>
      </c>
      <c r="AY6" t="str">
        <f>IF(calcs!$P$2=5,'Process PMs'!I23,"")</f>
        <v/>
      </c>
      <c r="AZ6" t="str">
        <f>IF(calcs!$P$2=5,'Outcome PMs'!I9,"")</f>
        <v/>
      </c>
      <c r="BA6" t="str">
        <f>IF(calcs!$P$2=5,'Outcome PMs'!I10,"")</f>
        <v/>
      </c>
      <c r="BB6" t="str">
        <f>IF(calcs!$P$2=5,'Outcome PMs'!I11,"")</f>
        <v/>
      </c>
      <c r="BC6" t="str">
        <f>IF(calcs!$P$2=5,'Outcome PMs'!I12,"")</f>
        <v/>
      </c>
      <c r="BD6" t="str">
        <f>IF(calcs!$P$2=5,'Outcome PMs'!I13,"")</f>
        <v/>
      </c>
      <c r="BE6" t="str">
        <f>IF(calcs!$P$2=5,'Outcome PMs'!K9,"")</f>
        <v/>
      </c>
      <c r="BF6" t="str">
        <f>IF(calcs!$P$2=5,'Outcome PMs'!K10,"")</f>
        <v/>
      </c>
      <c r="BG6" t="str">
        <f>IF(calcs!$P$2=5,'Outcome PMs'!K11,"")</f>
        <v/>
      </c>
      <c r="BH6" t="str">
        <f>IF(calcs!$P$2=5,'Outcome PMs'!K12,"")</f>
        <v/>
      </c>
      <c r="BI6" t="str">
        <f>IF(calcs!$P$2=5,'Outcome PMs'!K13,"")</f>
        <v/>
      </c>
      <c r="BJ6" t="str">
        <f>IF(calcs!$P$2=5,'Outcome PMs'!J9,"")</f>
        <v/>
      </c>
      <c r="BK6" t="str">
        <f>IF(calcs!$P$2=5,'Outcome PMs'!J10,"")</f>
        <v/>
      </c>
      <c r="BL6" t="str">
        <f>IF(calcs!$P$2=5,'Outcome PMs'!J11,"")</f>
        <v/>
      </c>
      <c r="BM6" t="str">
        <f>IF(calcs!$P$2=5,'Outcome PMs'!J12,"")</f>
        <v/>
      </c>
      <c r="BN6" t="str">
        <f>IF(calcs!$P$2=5,'Outcome PMs'!J13,"")</f>
        <v/>
      </c>
      <c r="BO6" t="str">
        <f>IF(calcs!$P$2=5,'CES-D Pre-Post'!$CM$4,"")</f>
        <v/>
      </c>
      <c r="BP6" t="str">
        <f>IF(calcs!$P$2=5,'CES-D Pre-Post'!$CM$5,"")</f>
        <v/>
      </c>
      <c r="BQ6" t="str">
        <f>IF(calcs!$P$2=5,'CES-D Pre-Post'!$CM$6,"")</f>
        <v/>
      </c>
      <c r="BR6" t="str">
        <f>IF(calcs!$P$2=5,'CES-D Pre-Post'!$CM$7,"")</f>
        <v/>
      </c>
      <c r="BS6" t="str">
        <f>IF(calcs!$P$2=5,'CES-D Pre-Post'!$CM$8,"")</f>
        <v/>
      </c>
    </row>
    <row r="7" spans="1:71" x14ac:dyDescent="0.35">
      <c r="A7" t="str">
        <f t="shared" si="7"/>
        <v>Enter grant numberEnter county name 45566</v>
      </c>
      <c r="B7" t="str">
        <f ca="1">IF(calcs!$P$2&gt;=6,MID(CELL("filename",A6),FIND("[",CELL("filename",A6))+1,FIND("]", CELL("filename",A6))-FIND("[",CELL("filename",A6))-1),"")</f>
        <v>BLUES_Data_Tool_ver1.4.xlsx</v>
      </c>
      <c r="C7" t="str">
        <f>IF(calcs!$P$2&gt;=6,'Process PMs'!J2,"")</f>
        <v>Enter grant number</v>
      </c>
      <c r="D7" t="str">
        <f>IF(calcs!$P$2&gt;=6,'Process PMs'!B2,"")</f>
        <v xml:space="preserve">Enter organization name </v>
      </c>
      <c r="E7" t="str">
        <f>IF(calcs!$P$2&gt;=6,"Blues","")</f>
        <v>Blues</v>
      </c>
      <c r="G7" t="str">
        <f>IF(calcs!$P$2&gt;=6,'Process PMs'!B3,"")</f>
        <v xml:space="preserve">Enter primary contact email </v>
      </c>
      <c r="H7" t="str">
        <f>IF(calcs!$P$2&gt;=6,'Process PMs'!B4,"")</f>
        <v xml:space="preserve">Enter primary contact name </v>
      </c>
      <c r="I7" t="str">
        <f>IF(calcs!$P$2&gt;=6,'Process PMs'!B5,"")</f>
        <v xml:space="preserve">Enter primary contact phone number </v>
      </c>
      <c r="J7" t="str">
        <f>IF(calcs!$P$2&gt;=6,'Process PMs'!J3,"")</f>
        <v xml:space="preserve">Enter county name </v>
      </c>
      <c r="K7" s="14">
        <f>IF(calcs!$P$2&gt;=6,'Process PMs'!J4,"")</f>
        <v>45108</v>
      </c>
      <c r="L7" t="str">
        <f>IF(calcs!$P$2&gt;=6,LEFT('Process PMs'!F$6,7),"")</f>
        <v xml:space="preserve">Year 2 </v>
      </c>
      <c r="M7">
        <f>IF(calcs!$P$2&gt;=6,6,"")</f>
        <v>6</v>
      </c>
      <c r="N7" t="str">
        <f>IF(calcs!$P$2&gt;=6,'Process PMs'!F7,"")</f>
        <v>Oct-Dec 2024</v>
      </c>
      <c r="O7" s="14">
        <f>IF(calcs!$P$2&gt;=6,calcs!G9,"")</f>
        <v>45566</v>
      </c>
      <c r="P7" s="14">
        <f>IF(calcs!$P$2&gt;=6,calcs!I9,"")</f>
        <v>45657</v>
      </c>
      <c r="Q7">
        <f>IF(calcs!$P$2&gt;=6,'Process PMs'!F8,"")</f>
        <v>0</v>
      </c>
      <c r="R7">
        <f>IF(calcs!$P$2&gt;=6,'Process PMs'!F9,"")</f>
        <v>0</v>
      </c>
      <c r="S7">
        <f>IF(calcs!$P$2&gt;=6,'Process PMs'!F10,"")</f>
        <v>0</v>
      </c>
      <c r="T7">
        <f>IF(calcs!$P$2&gt;=6,'Process PMs'!F11,"")</f>
        <v>0</v>
      </c>
      <c r="U7">
        <f>IF(calcs!$P$2&gt;=6,'Process PMs'!F12,"")</f>
        <v>0</v>
      </c>
      <c r="V7">
        <f>IF(calcs!$P$2&gt;=6,'Process PMs'!F13,"")</f>
        <v>0</v>
      </c>
      <c r="W7">
        <f>IF(calcs!$P$2&gt;=6,'Process PMs'!F14,"")</f>
        <v>0</v>
      </c>
      <c r="X7">
        <f>IF(calcs!$P$2&gt;=6,'Process PMs'!F15,"")</f>
        <v>0</v>
      </c>
      <c r="Y7">
        <f>IF(calcs!$P$2&gt;=6,'Process PMs'!F16,"")</f>
        <v>0</v>
      </c>
      <c r="Z7">
        <f>IF(calcs!$P$2&gt;=6,'Process PMs'!F17,"")</f>
        <v>0</v>
      </c>
      <c r="AA7">
        <f>IF(calcs!$P$2&gt;=6,'Process PMs'!F19,"")</f>
        <v>0</v>
      </c>
      <c r="AB7">
        <f>IF(calcs!$P$2&gt;=6,'Process PMs'!F20,"")</f>
        <v>0</v>
      </c>
      <c r="AC7">
        <f>IF(calcs!$P$2&gt;=6,'Process PMs'!F21,"")</f>
        <v>0</v>
      </c>
      <c r="AD7">
        <f>IF(calcs!$P$2&gt;=6,'Process PMs'!F22,"")</f>
        <v>0</v>
      </c>
      <c r="AE7">
        <f>IF(calcs!$P$2&gt;=6,'Process PMs'!F23,"")</f>
        <v>0</v>
      </c>
      <c r="AF7">
        <f>IF(calcs!$P$2&gt;=6,'Outcome PMs'!F9,"")</f>
        <v>0</v>
      </c>
      <c r="AG7">
        <f>IF(calcs!$P$2&gt;=6,'Outcome PMs'!F10,"")</f>
        <v>0</v>
      </c>
      <c r="AH7">
        <f>IF(calcs!$P$2&gt;=6,'Outcome PMs'!F11,"")</f>
        <v>0</v>
      </c>
      <c r="AI7">
        <f>IF(calcs!$P$2&gt;=6,'Outcome PMs'!F12,"")</f>
        <v>0</v>
      </c>
      <c r="AJ7">
        <f>IF(calcs!$P$2&gt;=6,'Outcome PMs'!F13,"")</f>
        <v>0</v>
      </c>
      <c r="AK7" t="str">
        <f>IF(calcs!$P$2=6,'Process PMs'!I8,"")</f>
        <v/>
      </c>
      <c r="AL7" t="str">
        <f>IF(calcs!$P$2=6,'Process PMs'!I9,"")</f>
        <v/>
      </c>
      <c r="AM7" t="str">
        <f>IF(calcs!$P$2=6,'Process PMs'!I10,"")</f>
        <v/>
      </c>
      <c r="AN7" t="str">
        <f>IF(calcs!$P$2=6,'Process PMs'!I11,"")</f>
        <v/>
      </c>
      <c r="AO7" t="str">
        <f>IF(calcs!$P$2=6,'Process PMs'!I12,"")</f>
        <v/>
      </c>
      <c r="AP7" t="str">
        <f>IF(calcs!$P$2=6,'Process PMs'!I13,"")</f>
        <v/>
      </c>
      <c r="AQ7" t="str">
        <f>IF(calcs!$P$2=6,'Process PMs'!I14,"")</f>
        <v/>
      </c>
      <c r="AR7" t="str">
        <f>IF(calcs!$P$2=6,'Process PMs'!I15,"")</f>
        <v/>
      </c>
      <c r="AS7" t="str">
        <f>IF(calcs!$P$2=6,'Process PMs'!I16,"")</f>
        <v/>
      </c>
      <c r="AT7" t="str">
        <f>IF(calcs!$P$2=6,'Process PMs'!I17,"")</f>
        <v/>
      </c>
      <c r="AU7" t="str">
        <f>IF(calcs!$P$2=6,'Process PMs'!I19,"")</f>
        <v/>
      </c>
      <c r="AV7" t="str">
        <f>IF(calcs!$P$2=6,'Process PMs'!I20,"")</f>
        <v/>
      </c>
      <c r="AW7" t="str">
        <f>IF(calcs!$P$2=6,'Process PMs'!I21,"")</f>
        <v/>
      </c>
      <c r="AX7" t="str">
        <f>IF(calcs!$P$2=6,'Process PMs'!I22,"")</f>
        <v/>
      </c>
      <c r="AY7" t="str">
        <f>IF(calcs!$P$2=6,'Process PMs'!I23,"")</f>
        <v/>
      </c>
      <c r="AZ7" t="str">
        <f>IF(calcs!$P$2=6,'Outcome PMs'!I9,"")</f>
        <v/>
      </c>
      <c r="BA7" t="str">
        <f>IF(calcs!$P$2=6,'Outcome PMs'!I10,"")</f>
        <v/>
      </c>
      <c r="BB7" t="str">
        <f>IF(calcs!$P$2=6,'Outcome PMs'!I11,"")</f>
        <v/>
      </c>
      <c r="BC7" t="str">
        <f>IF(calcs!$P$2=6,'Outcome PMs'!I12,"")</f>
        <v/>
      </c>
      <c r="BD7" t="str">
        <f>IF(calcs!$P$2=6,'Outcome PMs'!I13,"")</f>
        <v/>
      </c>
      <c r="BE7" t="str">
        <f>IF(calcs!$P$2=6,'Outcome PMs'!K9,"")</f>
        <v/>
      </c>
      <c r="BF7" t="str">
        <f>IF(calcs!$P$2=6,'Outcome PMs'!K10,"")</f>
        <v/>
      </c>
      <c r="BG7" t="str">
        <f>IF(calcs!$P$2=6,'Outcome PMs'!K11,"")</f>
        <v/>
      </c>
      <c r="BH7" t="str">
        <f>IF(calcs!$P$2=6,'Outcome PMs'!K12,"")</f>
        <v/>
      </c>
      <c r="BI7" t="str">
        <f>IF(calcs!$P$2=6,'Outcome PMs'!K13,"")</f>
        <v/>
      </c>
      <c r="BJ7" t="str">
        <f>IF(calcs!$P$2=6,'Outcome PMs'!J9,"")</f>
        <v/>
      </c>
      <c r="BK7" t="str">
        <f>IF(calcs!$P$2=6,'Outcome PMs'!J10,"")</f>
        <v/>
      </c>
      <c r="BL7" t="str">
        <f>IF(calcs!$P$2=6,'Outcome PMs'!J11,"")</f>
        <v/>
      </c>
      <c r="BM7" t="str">
        <f>IF(calcs!$P$2=6,'Outcome PMs'!J12,"")</f>
        <v/>
      </c>
      <c r="BN7" t="str">
        <f>IF(calcs!$P$2=6,'Outcome PMs'!J13,"")</f>
        <v/>
      </c>
      <c r="BO7" t="str">
        <f>IF(calcs!$P$2=6,'CES-D Pre-Post'!$CN$4,"")</f>
        <v/>
      </c>
      <c r="BP7" t="str">
        <f>IF(calcs!$P$2=6,'CES-D Pre-Post'!$CN$5,"")</f>
        <v/>
      </c>
      <c r="BQ7" t="str">
        <f>IF(calcs!$P$2=6,'CES-D Pre-Post'!$CN$6,"")</f>
        <v/>
      </c>
      <c r="BR7" t="str">
        <f>IF(calcs!$P$2=6,'CES-D Pre-Post'!$CN$7,"")</f>
        <v/>
      </c>
      <c r="BS7" t="str">
        <f>IF(calcs!$P$2=6,'CES-D Pre-Post'!$CN$8,"")</f>
        <v/>
      </c>
    </row>
    <row r="8" spans="1:71" x14ac:dyDescent="0.35">
      <c r="A8" t="str">
        <f t="shared" si="7"/>
        <v>Enter grant numberEnter county name 45658</v>
      </c>
      <c r="B8" t="str">
        <f ca="1">IF(calcs!$P$2&gt;=7,MID(CELL("filename",A7),FIND("[",CELL("filename",A7))+1,FIND("]", CELL("filename",A7))-FIND("[",CELL("filename",A7))-1),"")</f>
        <v>BLUES_Data_Tool_ver1.4.xlsx</v>
      </c>
      <c r="C8" t="str">
        <f>IF(calcs!$P$2&gt;=7,'Process PMs'!J2,"")</f>
        <v>Enter grant number</v>
      </c>
      <c r="D8" t="str">
        <f>IF(calcs!$P$2&gt;=7,'Process PMs'!B2,"")</f>
        <v xml:space="preserve">Enter organization name </v>
      </c>
      <c r="E8" t="str">
        <f>IF(calcs!$P$2&gt;=7,"Blues","")</f>
        <v>Blues</v>
      </c>
      <c r="G8" t="str">
        <f>IF(calcs!$P$2&gt;=7,'Process PMs'!B3,"")</f>
        <v xml:space="preserve">Enter primary contact email </v>
      </c>
      <c r="H8" t="str">
        <f>IF(calcs!$P$2&gt;=7,'Process PMs'!B4,"")</f>
        <v xml:space="preserve">Enter primary contact name </v>
      </c>
      <c r="I8" t="str">
        <f>IF(calcs!$P$2&gt;=7,'Process PMs'!B5,"")</f>
        <v xml:space="preserve">Enter primary contact phone number </v>
      </c>
      <c r="J8" t="str">
        <f>IF(calcs!$P$2&gt;=7,'Process PMs'!J3,"")</f>
        <v xml:space="preserve">Enter county name </v>
      </c>
      <c r="K8" s="14">
        <f>IF(calcs!$P$2&gt;=7,'Process PMs'!J4,"")</f>
        <v>45108</v>
      </c>
      <c r="L8" t="str">
        <f>IF(calcs!$P$2&gt;=7,LEFT('Process PMs'!G$6,7),"")</f>
        <v xml:space="preserve">Year 2 </v>
      </c>
      <c r="M8">
        <f>IF(calcs!$P$2&gt;=7,7,"")</f>
        <v>7</v>
      </c>
      <c r="N8" t="str">
        <f>IF(calcs!$P$2&gt;=7,'Process PMs'!G7,"")</f>
        <v>Jan-Mar 2025</v>
      </c>
      <c r="O8" s="14">
        <f>IF(calcs!$P$2&gt;=7,calcs!G10,"")</f>
        <v>45658</v>
      </c>
      <c r="P8" s="14">
        <f>IF(calcs!$P$2&gt;=7,calcs!I10,"")</f>
        <v>45747</v>
      </c>
      <c r="Q8">
        <f>IF(calcs!$P$2&gt;=7,'Process PMs'!G8,"")</f>
        <v>0</v>
      </c>
      <c r="R8">
        <f>IF(calcs!$P$2&gt;=7,'Process PMs'!G9,"")</f>
        <v>0</v>
      </c>
      <c r="S8">
        <f>IF(calcs!$P$2&gt;=7,'Process PMs'!G10,"")</f>
        <v>0</v>
      </c>
      <c r="T8">
        <f>IF(calcs!$P$2&gt;=7,'Process PMs'!G11,"")</f>
        <v>0</v>
      </c>
      <c r="U8">
        <f>IF(calcs!$P$2&gt;=7,'Process PMs'!G12,"")</f>
        <v>0</v>
      </c>
      <c r="V8">
        <f>IF(calcs!$P$2&gt;=7,'Process PMs'!G13,"")</f>
        <v>0</v>
      </c>
      <c r="W8">
        <f>IF(calcs!$P$2&gt;=7,'Process PMs'!G14,"")</f>
        <v>0</v>
      </c>
      <c r="X8">
        <f>IF(calcs!$P$2&gt;=7,'Process PMs'!G15,"")</f>
        <v>0</v>
      </c>
      <c r="Y8">
        <f>IF(calcs!$P$2&gt;=7,'Process PMs'!G16,"")</f>
        <v>0</v>
      </c>
      <c r="Z8">
        <f>IF(calcs!$P$2&gt;=7,'Process PMs'!G17,"")</f>
        <v>0</v>
      </c>
      <c r="AA8">
        <f>IF(calcs!$P$2&gt;=7,'Process PMs'!G19,"")</f>
        <v>0</v>
      </c>
      <c r="AB8">
        <f>IF(calcs!$P$2&gt;=7,'Process PMs'!G20,"")</f>
        <v>0</v>
      </c>
      <c r="AC8">
        <f>IF(calcs!$P$2&gt;=7,'Process PMs'!G21,"")</f>
        <v>0</v>
      </c>
      <c r="AD8">
        <f>IF(calcs!$P$2&gt;=7,'Process PMs'!G22,"")</f>
        <v>0</v>
      </c>
      <c r="AE8">
        <f>IF(calcs!$P$2&gt;=7,'Process PMs'!G23,"")</f>
        <v>0</v>
      </c>
      <c r="AF8">
        <f>IF(calcs!$P$2&gt;=7,'Outcome PMs'!G9,"")</f>
        <v>0</v>
      </c>
      <c r="AG8">
        <f>IF(calcs!$P$2&gt;=7,'Outcome PMs'!G10,"")</f>
        <v>0</v>
      </c>
      <c r="AH8">
        <f>IF(calcs!$P$2&gt;=7,'Outcome PMs'!G11,"")</f>
        <v>0</v>
      </c>
      <c r="AI8">
        <f>IF(calcs!$P$2&gt;=7,'Outcome PMs'!G12,"")</f>
        <v>0</v>
      </c>
      <c r="AJ8">
        <f>IF(calcs!$P$2&gt;=7,'Outcome PMs'!G13,"")</f>
        <v>0</v>
      </c>
      <c r="AK8" t="str">
        <f>IF(calcs!$P$2=7,'Process PMs'!I8,"")</f>
        <v/>
      </c>
      <c r="AL8" t="str">
        <f>IF(calcs!$P$2=7,'Process PMs'!I9,"")</f>
        <v/>
      </c>
      <c r="AM8" t="str">
        <f>IF(calcs!$P$2=7,'Process PMs'!I10,"")</f>
        <v/>
      </c>
      <c r="AN8" t="str">
        <f>IF(calcs!$P$2=7,'Process PMs'!I11,"")</f>
        <v/>
      </c>
      <c r="AO8" t="str">
        <f>IF(calcs!$P$2=7,'Process PMs'!I12,"")</f>
        <v/>
      </c>
      <c r="AP8" t="str">
        <f>IF(calcs!$P$2=7,'Process PMs'!I13,"")</f>
        <v/>
      </c>
      <c r="AQ8" t="str">
        <f>IF(calcs!$P$2=7,'Process PMs'!I14,"")</f>
        <v/>
      </c>
      <c r="AR8" t="str">
        <f>IF(calcs!$P$2=7,'Process PMs'!I15,"")</f>
        <v/>
      </c>
      <c r="AS8" t="str">
        <f>IF(calcs!$P$2=7,'Process PMs'!I16,"")</f>
        <v/>
      </c>
      <c r="AT8" t="str">
        <f>IF(calcs!$P$2=7,'Process PMs'!I17,"")</f>
        <v/>
      </c>
      <c r="AU8" t="str">
        <f>IF(calcs!$P$2=7,'Process PMs'!I19,"")</f>
        <v/>
      </c>
      <c r="AV8" t="str">
        <f>IF(calcs!$P$2=7,'Process PMs'!I20,"")</f>
        <v/>
      </c>
      <c r="AW8" t="str">
        <f>IF(calcs!$P$2=7,'Process PMs'!I21,"")</f>
        <v/>
      </c>
      <c r="AX8" t="str">
        <f>IF(calcs!$P$2=7,'Process PMs'!I22,"")</f>
        <v/>
      </c>
      <c r="AY8" t="str">
        <f>IF(calcs!$P$2=7,'Process PMs'!I23,"")</f>
        <v/>
      </c>
      <c r="AZ8" t="str">
        <f>IF(calcs!$P$2=7,'Outcome PMs'!I9,"")</f>
        <v/>
      </c>
      <c r="BA8" t="str">
        <f>IF(calcs!$P$2=7,'Outcome PMs'!I10,"")</f>
        <v/>
      </c>
      <c r="BB8" t="str">
        <f>IF(calcs!$P$2=7,'Outcome PMs'!I11,"")</f>
        <v/>
      </c>
      <c r="BC8" t="str">
        <f>IF(calcs!$P$2=7,'Outcome PMs'!I12,"")</f>
        <v/>
      </c>
      <c r="BD8" t="str">
        <f>IF(calcs!$P$2=7,'Outcome PMs'!I13,"")</f>
        <v/>
      </c>
      <c r="BE8" t="str">
        <f>IF(calcs!$P$2=7,'Outcome PMs'!K9,"")</f>
        <v/>
      </c>
      <c r="BF8" t="str">
        <f>IF(calcs!$P$2=7,'Outcome PMs'!K10,"")</f>
        <v/>
      </c>
      <c r="BG8" t="str">
        <f>IF(calcs!$P$2=7,'Outcome PMs'!K11,"")</f>
        <v/>
      </c>
      <c r="BH8" t="str">
        <f>IF(calcs!$P$2=7,'Outcome PMs'!K12,"")</f>
        <v/>
      </c>
      <c r="BI8" t="str">
        <f>IF(calcs!$P$2=7,'Outcome PMs'!K13,"")</f>
        <v/>
      </c>
      <c r="BJ8" t="str">
        <f>IF(calcs!$P$2=7,'Outcome PMs'!J9,"")</f>
        <v/>
      </c>
      <c r="BK8" t="str">
        <f>IF(calcs!$P$2=7,'Outcome PMs'!J10,"")</f>
        <v/>
      </c>
      <c r="BL8" t="str">
        <f>IF(calcs!$P$2=7,'Outcome PMs'!J11,"")</f>
        <v/>
      </c>
      <c r="BM8" t="str">
        <f>IF(calcs!$P$2=7,'Outcome PMs'!J12,"")</f>
        <v/>
      </c>
      <c r="BN8" t="str">
        <f>IF(calcs!$P$2=7,'Outcome PMs'!J13,"")</f>
        <v/>
      </c>
      <c r="BO8" t="str">
        <f>IF(calcs!$P$2=7,'CES-D Pre-Post'!$CO$4,"")</f>
        <v/>
      </c>
      <c r="BP8" t="str">
        <f>IF(calcs!$P$2=7,'CES-D Pre-Post'!$CO$5,"")</f>
        <v/>
      </c>
      <c r="BQ8" t="str">
        <f>IF(calcs!$P$2=7,'CES-D Pre-Post'!$CO$6,"")</f>
        <v/>
      </c>
      <c r="BR8" t="str">
        <f>IF(calcs!$P$2=7,'CES-D Pre-Post'!$CO$7,"")</f>
        <v/>
      </c>
      <c r="BS8" t="str">
        <f>IF(calcs!$P$2=7,'CES-D Pre-Post'!$CO$8,"")</f>
        <v/>
      </c>
    </row>
    <row r="9" spans="1:71" x14ac:dyDescent="0.35">
      <c r="A9" t="str">
        <f t="shared" si="7"/>
        <v>Enter grant numberEnter county name 45748</v>
      </c>
      <c r="B9" t="str">
        <f ca="1">IF(calcs!$P$2&gt;=8,MID(CELL("filename",A8),FIND("[",CELL("filename",A8))+1,FIND("]", CELL("filename",A8))-FIND("[",CELL("filename",A8))-1),"")</f>
        <v>BLUES_Data_Tool_ver1.4.xlsx</v>
      </c>
      <c r="C9" t="str">
        <f>IF(calcs!$P$2&gt;=8,'Process PMs'!J2,"")</f>
        <v>Enter grant number</v>
      </c>
      <c r="D9" t="str">
        <f>IF(calcs!$P$2&gt;=8,'Process PMs'!B2,"")</f>
        <v xml:space="preserve">Enter organization name </v>
      </c>
      <c r="E9" t="str">
        <f>IF(calcs!$P$2&gt;=8,"Blues","")</f>
        <v>Blues</v>
      </c>
      <c r="G9" t="str">
        <f>IF(calcs!$P$2&gt;=8,'Process PMs'!B3,"")</f>
        <v xml:space="preserve">Enter primary contact email </v>
      </c>
      <c r="H9" t="str">
        <f>IF(calcs!$P$2&gt;=8,'Process PMs'!B4,"")</f>
        <v xml:space="preserve">Enter primary contact name </v>
      </c>
      <c r="I9" t="str">
        <f>IF(calcs!$P$2&gt;=8,'Process PMs'!B5,"")</f>
        <v xml:space="preserve">Enter primary contact phone number </v>
      </c>
      <c r="J9" t="str">
        <f>IF(calcs!$P$2&gt;=8,'Process PMs'!J3,"")</f>
        <v xml:space="preserve">Enter county name </v>
      </c>
      <c r="K9" s="14">
        <f>IF(calcs!$P$2&gt;=8,'Process PMs'!J4,"")</f>
        <v>45108</v>
      </c>
      <c r="L9" t="str">
        <f>IF(calcs!$P$2&gt;=8,LEFT('Process PMs'!H$6,7),"")</f>
        <v xml:space="preserve">Year 2 </v>
      </c>
      <c r="M9">
        <f>IF(calcs!$P$2&gt;=8,8,"")</f>
        <v>8</v>
      </c>
      <c r="N9" t="str">
        <f>IF(calcs!$P$2&gt;=8,'Process PMs'!H7,"")</f>
        <v>Apr-Jun 2025</v>
      </c>
      <c r="O9" s="14">
        <f>IF(calcs!$P$2&gt;=8,calcs!G11,"")</f>
        <v>45748</v>
      </c>
      <c r="P9" s="14">
        <f>IF(calcs!$P$2&gt;=8,calcs!I11,"")</f>
        <v>45838</v>
      </c>
      <c r="Q9">
        <f>IF(calcs!$P$2&gt;=8,'Process PMs'!H8,"")</f>
        <v>0</v>
      </c>
      <c r="R9">
        <f>IF(calcs!$P$2&gt;=8,'Process PMs'!H9,"")</f>
        <v>0</v>
      </c>
      <c r="S9">
        <f>IF(calcs!$P$2&gt;=8,'Process PMs'!H10,"")</f>
        <v>0</v>
      </c>
      <c r="T9">
        <f>IF(calcs!$P$2&gt;=8,'Process PMs'!H11,"")</f>
        <v>0</v>
      </c>
      <c r="U9">
        <f>IF(calcs!$P$2&gt;=8,'Process PMs'!H12,"")</f>
        <v>0</v>
      </c>
      <c r="V9">
        <f>IF(calcs!$P$2&gt;=8,'Process PMs'!H13,"")</f>
        <v>0</v>
      </c>
      <c r="W9">
        <f>IF(calcs!$P$2&gt;=8,'Process PMs'!H14,"")</f>
        <v>0</v>
      </c>
      <c r="X9">
        <f>IF(calcs!$P$2&gt;=8,'Process PMs'!H15,"")</f>
        <v>0</v>
      </c>
      <c r="Y9">
        <f>IF(calcs!$P$2&gt;=8,'Process PMs'!H16,"")</f>
        <v>0</v>
      </c>
      <c r="Z9">
        <f>IF(calcs!$P$2&gt;=8,'Process PMs'!H17,"")</f>
        <v>0</v>
      </c>
      <c r="AA9">
        <f>IF(calcs!$P$2&gt;=8,'Process PMs'!H19,"")</f>
        <v>0</v>
      </c>
      <c r="AB9">
        <f>IF(calcs!$P$2&gt;=8,'Process PMs'!H20,"")</f>
        <v>0</v>
      </c>
      <c r="AC9">
        <f>IF(calcs!$P$2&gt;=8,'Process PMs'!H21,"")</f>
        <v>0</v>
      </c>
      <c r="AD9">
        <f>IF(calcs!$P$2&gt;=8,'Process PMs'!H22,"")</f>
        <v>0</v>
      </c>
      <c r="AE9">
        <f>IF(calcs!$P$2&gt;=8,'Process PMs'!H23,"")</f>
        <v>0</v>
      </c>
      <c r="AF9">
        <f>IF(calcs!$P$2&gt;=8,'Outcome PMs'!H9,"")</f>
        <v>0</v>
      </c>
      <c r="AG9">
        <f>IF(calcs!$P$2&gt;=8,'Outcome PMs'!H10,"")</f>
        <v>0</v>
      </c>
      <c r="AH9">
        <f>IF(calcs!$P$2&gt;=8,'Outcome PMs'!H11,"")</f>
        <v>0</v>
      </c>
      <c r="AI9">
        <f>IF(calcs!$P$2&gt;=8,'Outcome PMs'!H12,"")</f>
        <v>0</v>
      </c>
      <c r="AJ9">
        <f>IF(calcs!$P$2&gt;=8,'Outcome PMs'!H13,"")</f>
        <v>0</v>
      </c>
      <c r="AK9">
        <f>IF(calcs!$P$2=8,'Process PMs'!I8,"")</f>
        <v>0</v>
      </c>
      <c r="AL9">
        <f>IF(calcs!$P$2=8,'Process PMs'!I9,"")</f>
        <v>0</v>
      </c>
      <c r="AM9">
        <f>IF(calcs!$P$2=8,'Process PMs'!I10,"")</f>
        <v>0</v>
      </c>
      <c r="AN9">
        <f>IF(calcs!$P$2=8,'Process PMs'!I11,"")</f>
        <v>0</v>
      </c>
      <c r="AO9">
        <f>IF(calcs!$P$2=8,'Process PMs'!I12,"")</f>
        <v>0</v>
      </c>
      <c r="AP9">
        <f>IF(calcs!$P$2=8,'Process PMs'!I13,"")</f>
        <v>0</v>
      </c>
      <c r="AQ9">
        <f>IF(calcs!$P$2=8,'Process PMs'!I14,"")</f>
        <v>0</v>
      </c>
      <c r="AR9">
        <f>IF(calcs!$P$2=8,'Process PMs'!I15,"")</f>
        <v>0</v>
      </c>
      <c r="AS9">
        <f>IF(calcs!$P$2=8,'Process PMs'!I16,"")</f>
        <v>0</v>
      </c>
      <c r="AT9">
        <f>IF(calcs!$P$2=8,'Process PMs'!I17,"")</f>
        <v>0</v>
      </c>
      <c r="AU9">
        <f>IF(calcs!$P$2=8,'Process PMs'!I19,"")</f>
        <v>0</v>
      </c>
      <c r="AV9">
        <f>IF(calcs!$P$2=8,'Process PMs'!I20,"")</f>
        <v>0</v>
      </c>
      <c r="AW9">
        <f>IF(calcs!$P$2=8,'Process PMs'!I21,"")</f>
        <v>0</v>
      </c>
      <c r="AX9">
        <f>IF(calcs!$P$2=8,'Process PMs'!I22,"")</f>
        <v>0</v>
      </c>
      <c r="AY9">
        <f>IF(calcs!$P$2=8,'Process PMs'!I23,"")</f>
        <v>0</v>
      </c>
      <c r="AZ9">
        <f>IF(calcs!$P$2=8,'Outcome PMs'!I9,"")</f>
        <v>0</v>
      </c>
      <c r="BA9">
        <f>IF(calcs!$P$2=8,'Outcome PMs'!I10,"")</f>
        <v>0</v>
      </c>
      <c r="BB9">
        <f>IF(calcs!$P$2=8,'Outcome PMs'!I11,"")</f>
        <v>0</v>
      </c>
      <c r="BC9">
        <f>IF(calcs!$P$2=8,'Outcome PMs'!I12,"")</f>
        <v>0</v>
      </c>
      <c r="BD9">
        <f>IF(calcs!$P$2=8,'Outcome PMs'!I13,"")</f>
        <v>0</v>
      </c>
      <c r="BE9" t="str">
        <f>IF(calcs!$P$2=8,'Outcome PMs'!K9,"")</f>
        <v>-</v>
      </c>
      <c r="BF9" t="str">
        <f>IF(calcs!$P$2=8,'Outcome PMs'!K10,"")</f>
        <v>-</v>
      </c>
      <c r="BG9" t="str">
        <f>IF(calcs!$P$2=8,'Outcome PMs'!K11,"")</f>
        <v>-</v>
      </c>
      <c r="BH9" t="str">
        <f>IF(calcs!$P$2=8,'Outcome PMs'!K12,"")</f>
        <v>-</v>
      </c>
      <c r="BI9" t="str">
        <f>IF(calcs!$P$2=8,'Outcome PMs'!K13,"")</f>
        <v>-</v>
      </c>
      <c r="BJ9">
        <f>IF(calcs!$P$2=8,'Outcome PMs'!J9,"")</f>
        <v>0</v>
      </c>
      <c r="BK9">
        <f>IF(calcs!$P$2=8,'Outcome PMs'!J10,"")</f>
        <v>0</v>
      </c>
      <c r="BL9">
        <f>IF(calcs!$P$2=8,'Outcome PMs'!J11,"")</f>
        <v>0</v>
      </c>
      <c r="BM9">
        <f>IF(calcs!$P$2=8,'Outcome PMs'!J12,"")</f>
        <v>0</v>
      </c>
      <c r="BN9">
        <f>IF(calcs!$P$2=8,'Outcome PMs'!J13,"")</f>
        <v>0</v>
      </c>
      <c r="BO9">
        <f>IF(calcs!$P$2=8,'CES-D Pre-Post'!$CP$4,"")</f>
        <v>0</v>
      </c>
      <c r="BP9">
        <f>IF(calcs!$P$2=8,'CES-D Pre-Post'!$CP$5,"")</f>
        <v>0</v>
      </c>
      <c r="BQ9">
        <f>IF(calcs!$P$2=8,'CES-D Pre-Post'!$CP$6,"")</f>
        <v>0</v>
      </c>
      <c r="BR9">
        <f>IF(calcs!$P$2=8,'CES-D Pre-Post'!$CP$7,"")</f>
        <v>0</v>
      </c>
      <c r="BS9">
        <f>IF(calcs!$P$2=8,'CES-D Pre-Post'!$CP$8,"")</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5050"/>
    <pageSetUpPr fitToPage="1"/>
  </sheetPr>
  <dimension ref="A1:K102"/>
  <sheetViews>
    <sheetView topLeftCell="E1" workbookViewId="0">
      <selection activeCell="P2" sqref="P2"/>
    </sheetView>
  </sheetViews>
  <sheetFormatPr defaultRowHeight="14.5" x14ac:dyDescent="0.35"/>
  <cols>
    <col min="1" max="1" width="34.7265625" bestFit="1" customWidth="1"/>
    <col min="2" max="2" width="3" customWidth="1"/>
    <col min="3" max="3" width="4.7265625" customWidth="1"/>
    <col min="4" max="4" width="48" bestFit="1" customWidth="1"/>
    <col min="5" max="5" width="4.54296875" style="114" customWidth="1"/>
    <col min="6" max="6" width="4.7265625" customWidth="1"/>
    <col min="7" max="7" width="74.26953125" customWidth="1"/>
  </cols>
  <sheetData>
    <row r="1" spans="1:11" x14ac:dyDescent="0.35">
      <c r="A1" s="11" t="s">
        <v>29</v>
      </c>
      <c r="K1" t="s">
        <v>250</v>
      </c>
    </row>
    <row r="2" spans="1:11" x14ac:dyDescent="0.35">
      <c r="K2">
        <v>0</v>
      </c>
    </row>
    <row r="3" spans="1:11" x14ac:dyDescent="0.35">
      <c r="A3" s="10" t="s">
        <v>85</v>
      </c>
      <c r="C3" s="128"/>
      <c r="D3" s="139" t="s">
        <v>68</v>
      </c>
      <c r="G3" s="10" t="s">
        <v>202</v>
      </c>
      <c r="K3">
        <v>1</v>
      </c>
    </row>
    <row r="4" spans="1:11" x14ac:dyDescent="0.35">
      <c r="A4" t="s">
        <v>89</v>
      </c>
      <c r="C4" s="114">
        <v>1</v>
      </c>
      <c r="D4" t="s">
        <v>146</v>
      </c>
      <c r="F4">
        <v>100</v>
      </c>
      <c r="G4" t="s">
        <v>187</v>
      </c>
      <c r="K4">
        <v>2</v>
      </c>
    </row>
    <row r="5" spans="1:11" x14ac:dyDescent="0.35">
      <c r="A5" t="s">
        <v>90</v>
      </c>
      <c r="C5" s="114">
        <v>2</v>
      </c>
      <c r="D5" t="s">
        <v>147</v>
      </c>
      <c r="F5">
        <v>90</v>
      </c>
      <c r="G5" t="s">
        <v>188</v>
      </c>
      <c r="K5">
        <v>3</v>
      </c>
    </row>
    <row r="6" spans="1:11" x14ac:dyDescent="0.35">
      <c r="A6" t="s">
        <v>91</v>
      </c>
      <c r="B6" s="10"/>
      <c r="C6" s="114">
        <v>3</v>
      </c>
      <c r="D6" t="s">
        <v>148</v>
      </c>
      <c r="F6">
        <v>80</v>
      </c>
      <c r="G6" t="s">
        <v>189</v>
      </c>
      <c r="K6">
        <v>4</v>
      </c>
    </row>
    <row r="7" spans="1:11" x14ac:dyDescent="0.35">
      <c r="A7" t="s">
        <v>92</v>
      </c>
      <c r="C7" s="114">
        <v>4</v>
      </c>
      <c r="D7" t="s">
        <v>153</v>
      </c>
      <c r="F7">
        <v>70</v>
      </c>
      <c r="G7" t="s">
        <v>190</v>
      </c>
      <c r="K7">
        <v>5</v>
      </c>
    </row>
    <row r="8" spans="1:11" x14ac:dyDescent="0.35">
      <c r="A8" t="s">
        <v>93</v>
      </c>
      <c r="C8" s="114">
        <v>5</v>
      </c>
      <c r="D8" t="s">
        <v>149</v>
      </c>
      <c r="F8">
        <v>60</v>
      </c>
      <c r="G8" t="s">
        <v>191</v>
      </c>
      <c r="K8">
        <v>6</v>
      </c>
    </row>
    <row r="9" spans="1:11" x14ac:dyDescent="0.35">
      <c r="A9" t="s">
        <v>80</v>
      </c>
      <c r="C9" s="114">
        <v>6</v>
      </c>
      <c r="D9" t="s">
        <v>150</v>
      </c>
      <c r="F9">
        <v>50</v>
      </c>
      <c r="G9" t="s">
        <v>192</v>
      </c>
      <c r="K9">
        <v>7</v>
      </c>
    </row>
    <row r="10" spans="1:11" x14ac:dyDescent="0.35">
      <c r="C10" s="114">
        <v>7</v>
      </c>
      <c r="D10" t="s">
        <v>151</v>
      </c>
      <c r="F10">
        <v>40</v>
      </c>
      <c r="G10" t="s">
        <v>193</v>
      </c>
      <c r="K10">
        <v>8</v>
      </c>
    </row>
    <row r="11" spans="1:11" x14ac:dyDescent="0.35">
      <c r="A11" s="10" t="s">
        <v>201</v>
      </c>
      <c r="C11" s="114">
        <v>8</v>
      </c>
      <c r="D11" t="s">
        <v>152</v>
      </c>
      <c r="F11">
        <v>30</v>
      </c>
      <c r="G11" t="s">
        <v>194</v>
      </c>
      <c r="K11">
        <v>9</v>
      </c>
    </row>
    <row r="12" spans="1:11" x14ac:dyDescent="0.35">
      <c r="A12" t="s">
        <v>25</v>
      </c>
      <c r="C12" s="114"/>
      <c r="D12" s="139" t="s">
        <v>69</v>
      </c>
      <c r="F12">
        <v>20</v>
      </c>
      <c r="G12" t="s">
        <v>195</v>
      </c>
      <c r="K12">
        <v>10</v>
      </c>
    </row>
    <row r="13" spans="1:11" x14ac:dyDescent="0.35">
      <c r="A13" t="s">
        <v>27</v>
      </c>
      <c r="C13" s="114">
        <v>1</v>
      </c>
      <c r="D13" t="s">
        <v>162</v>
      </c>
      <c r="F13">
        <v>10</v>
      </c>
      <c r="G13" t="s">
        <v>196</v>
      </c>
      <c r="K13">
        <v>11</v>
      </c>
    </row>
    <row r="14" spans="1:11" x14ac:dyDescent="0.35">
      <c r="C14" s="114">
        <v>2</v>
      </c>
      <c r="D14" t="s">
        <v>155</v>
      </c>
      <c r="F14" s="38"/>
      <c r="G14" s="37"/>
      <c r="K14">
        <v>12</v>
      </c>
    </row>
    <row r="15" spans="1:11" x14ac:dyDescent="0.35">
      <c r="A15" s="10" t="s">
        <v>86</v>
      </c>
      <c r="C15" s="114">
        <v>3</v>
      </c>
      <c r="D15" t="s">
        <v>157</v>
      </c>
      <c r="F15" s="157" t="s">
        <v>42</v>
      </c>
      <c r="G15" s="154" t="s">
        <v>209</v>
      </c>
      <c r="H15" s="156"/>
      <c r="K15">
        <v>13</v>
      </c>
    </row>
    <row r="16" spans="1:11" x14ac:dyDescent="0.35">
      <c r="A16" s="113" t="s">
        <v>94</v>
      </c>
      <c r="C16" s="114">
        <v>4</v>
      </c>
      <c r="D16" t="s">
        <v>159</v>
      </c>
      <c r="F16" s="157" t="s">
        <v>43</v>
      </c>
      <c r="G16" s="154" t="s">
        <v>210</v>
      </c>
      <c r="H16" s="156" t="s">
        <v>229</v>
      </c>
      <c r="K16">
        <v>14</v>
      </c>
    </row>
    <row r="17" spans="1:11" x14ac:dyDescent="0.35">
      <c r="A17" s="113" t="s">
        <v>95</v>
      </c>
      <c r="C17" s="114">
        <v>5</v>
      </c>
      <c r="D17" t="s">
        <v>152</v>
      </c>
      <c r="F17" s="157" t="s">
        <v>44</v>
      </c>
      <c r="G17" s="154" t="s">
        <v>211</v>
      </c>
      <c r="H17" s="156" t="s">
        <v>133</v>
      </c>
      <c r="K17">
        <v>15</v>
      </c>
    </row>
    <row r="18" spans="1:11" x14ac:dyDescent="0.35">
      <c r="A18" s="113" t="s">
        <v>80</v>
      </c>
      <c r="D18" s="139" t="s">
        <v>70</v>
      </c>
      <c r="F18" s="158" t="s">
        <v>45</v>
      </c>
      <c r="G18" s="155" t="s">
        <v>212</v>
      </c>
      <c r="H18" s="156" t="s">
        <v>230</v>
      </c>
      <c r="K18">
        <v>16</v>
      </c>
    </row>
    <row r="19" spans="1:11" x14ac:dyDescent="0.35">
      <c r="C19">
        <v>1</v>
      </c>
      <c r="D19" t="s">
        <v>154</v>
      </c>
      <c r="F19" s="157" t="s">
        <v>46</v>
      </c>
      <c r="G19" s="154" t="s">
        <v>213</v>
      </c>
      <c r="H19" s="156" t="s">
        <v>229</v>
      </c>
      <c r="K19">
        <v>17</v>
      </c>
    </row>
    <row r="20" spans="1:11" x14ac:dyDescent="0.35">
      <c r="C20">
        <v>2</v>
      </c>
      <c r="D20" t="s">
        <v>156</v>
      </c>
      <c r="F20" s="157" t="s">
        <v>47</v>
      </c>
      <c r="G20" s="154" t="s">
        <v>214</v>
      </c>
      <c r="H20" s="156" t="s">
        <v>133</v>
      </c>
      <c r="K20">
        <v>18</v>
      </c>
    </row>
    <row r="21" spans="1:11" x14ac:dyDescent="0.35">
      <c r="C21">
        <v>3</v>
      </c>
      <c r="D21" t="s">
        <v>158</v>
      </c>
      <c r="F21" s="157" t="s">
        <v>48</v>
      </c>
      <c r="G21" s="154" t="s">
        <v>215</v>
      </c>
      <c r="H21" s="156" t="s">
        <v>229</v>
      </c>
      <c r="K21">
        <v>19</v>
      </c>
    </row>
    <row r="22" spans="1:11" x14ac:dyDescent="0.35">
      <c r="C22">
        <v>4</v>
      </c>
      <c r="D22" t="s">
        <v>160</v>
      </c>
      <c r="F22" s="158" t="s">
        <v>49</v>
      </c>
      <c r="G22" s="155" t="s">
        <v>216</v>
      </c>
      <c r="H22" s="156"/>
      <c r="K22">
        <v>20</v>
      </c>
    </row>
    <row r="23" spans="1:11" x14ac:dyDescent="0.35">
      <c r="C23">
        <v>5</v>
      </c>
      <c r="D23" t="s">
        <v>161</v>
      </c>
      <c r="F23" s="157" t="s">
        <v>50</v>
      </c>
      <c r="G23" s="154" t="s">
        <v>217</v>
      </c>
      <c r="H23" s="156"/>
      <c r="K23">
        <v>21</v>
      </c>
    </row>
    <row r="24" spans="1:11" x14ac:dyDescent="0.35">
      <c r="C24">
        <v>6</v>
      </c>
      <c r="D24" t="s">
        <v>151</v>
      </c>
      <c r="F24" s="157" t="s">
        <v>51</v>
      </c>
      <c r="G24" s="154" t="s">
        <v>218</v>
      </c>
      <c r="H24" s="156"/>
      <c r="K24">
        <v>22</v>
      </c>
    </row>
    <row r="25" spans="1:11" x14ac:dyDescent="0.35">
      <c r="C25">
        <v>7</v>
      </c>
      <c r="D25" t="s">
        <v>152</v>
      </c>
      <c r="F25" s="157" t="s">
        <v>52</v>
      </c>
      <c r="G25" s="154" t="s">
        <v>219</v>
      </c>
      <c r="H25" s="156" t="s">
        <v>229</v>
      </c>
      <c r="K25">
        <v>23</v>
      </c>
    </row>
    <row r="26" spans="1:11" x14ac:dyDescent="0.35">
      <c r="D26" s="139" t="s">
        <v>71</v>
      </c>
      <c r="F26" s="158" t="s">
        <v>53</v>
      </c>
      <c r="G26" s="155" t="s">
        <v>220</v>
      </c>
      <c r="H26" s="156" t="s">
        <v>230</v>
      </c>
      <c r="K26">
        <v>24</v>
      </c>
    </row>
    <row r="27" spans="1:11" x14ac:dyDescent="0.35">
      <c r="C27">
        <v>1</v>
      </c>
      <c r="D27" t="s">
        <v>162</v>
      </c>
      <c r="F27" s="157" t="s">
        <v>54</v>
      </c>
      <c r="G27" s="154" t="s">
        <v>221</v>
      </c>
      <c r="H27" s="156" t="s">
        <v>229</v>
      </c>
      <c r="K27">
        <v>25</v>
      </c>
    </row>
    <row r="28" spans="1:11" x14ac:dyDescent="0.35">
      <c r="C28">
        <v>2</v>
      </c>
      <c r="D28" t="s">
        <v>163</v>
      </c>
      <c r="F28" s="157" t="s">
        <v>55</v>
      </c>
      <c r="G28" s="154" t="s">
        <v>222</v>
      </c>
      <c r="H28" s="156" t="s">
        <v>133</v>
      </c>
      <c r="K28">
        <v>26</v>
      </c>
    </row>
    <row r="29" spans="1:11" x14ac:dyDescent="0.35">
      <c r="C29">
        <v>3</v>
      </c>
      <c r="D29" t="s">
        <v>166</v>
      </c>
      <c r="F29" s="157" t="s">
        <v>56</v>
      </c>
      <c r="G29" s="154" t="s">
        <v>223</v>
      </c>
      <c r="H29" s="156" t="s">
        <v>136</v>
      </c>
      <c r="K29">
        <v>27</v>
      </c>
    </row>
    <row r="30" spans="1:11" x14ac:dyDescent="0.35">
      <c r="C30">
        <v>4</v>
      </c>
      <c r="D30" t="s">
        <v>169</v>
      </c>
      <c r="F30" s="158" t="s">
        <v>57</v>
      </c>
      <c r="G30" s="155" t="s">
        <v>224</v>
      </c>
      <c r="H30" s="156" t="s">
        <v>230</v>
      </c>
      <c r="K30">
        <v>28</v>
      </c>
    </row>
    <row r="31" spans="1:11" x14ac:dyDescent="0.35">
      <c r="C31">
        <v>5</v>
      </c>
      <c r="D31" t="s">
        <v>172</v>
      </c>
      <c r="F31" s="157" t="s">
        <v>58</v>
      </c>
      <c r="G31" s="154" t="s">
        <v>225</v>
      </c>
      <c r="H31" s="156" t="s">
        <v>133</v>
      </c>
      <c r="K31">
        <v>29</v>
      </c>
    </row>
    <row r="32" spans="1:11" x14ac:dyDescent="0.35">
      <c r="A32" s="10"/>
      <c r="D32" s="139" t="s">
        <v>72</v>
      </c>
      <c r="F32" s="157" t="s">
        <v>59</v>
      </c>
      <c r="G32" s="154" t="s">
        <v>226</v>
      </c>
      <c r="H32" s="156" t="s">
        <v>133</v>
      </c>
      <c r="K32">
        <v>30</v>
      </c>
    </row>
    <row r="33" spans="1:11" x14ac:dyDescent="0.35">
      <c r="C33">
        <v>1</v>
      </c>
      <c r="D33" t="s">
        <v>162</v>
      </c>
      <c r="F33" s="157" t="s">
        <v>60</v>
      </c>
      <c r="G33" s="154" t="s">
        <v>227</v>
      </c>
      <c r="H33" s="156" t="s">
        <v>136</v>
      </c>
      <c r="K33">
        <v>31</v>
      </c>
    </row>
    <row r="34" spans="1:11" x14ac:dyDescent="0.35">
      <c r="C34">
        <v>2</v>
      </c>
      <c r="D34" t="s">
        <v>164</v>
      </c>
      <c r="F34" s="157" t="s">
        <v>61</v>
      </c>
      <c r="G34" s="154" t="s">
        <v>228</v>
      </c>
      <c r="H34" s="156" t="s">
        <v>229</v>
      </c>
      <c r="K34">
        <v>32</v>
      </c>
    </row>
    <row r="35" spans="1:11" x14ac:dyDescent="0.35">
      <c r="C35">
        <v>3</v>
      </c>
      <c r="D35" t="s">
        <v>167</v>
      </c>
      <c r="F35" s="38"/>
      <c r="G35" s="37"/>
      <c r="K35">
        <v>33</v>
      </c>
    </row>
    <row r="36" spans="1:11" x14ac:dyDescent="0.35">
      <c r="C36">
        <v>4</v>
      </c>
      <c r="D36" t="s">
        <v>170</v>
      </c>
      <c r="F36" s="38"/>
      <c r="G36" s="37"/>
      <c r="K36">
        <v>34</v>
      </c>
    </row>
    <row r="37" spans="1:11" x14ac:dyDescent="0.35">
      <c r="C37">
        <v>5</v>
      </c>
      <c r="D37" t="s">
        <v>173</v>
      </c>
      <c r="F37" s="38"/>
      <c r="G37" s="37"/>
      <c r="K37">
        <v>35</v>
      </c>
    </row>
    <row r="38" spans="1:11" x14ac:dyDescent="0.35">
      <c r="C38">
        <v>6</v>
      </c>
      <c r="D38" t="s">
        <v>175</v>
      </c>
      <c r="F38" s="38"/>
      <c r="G38" s="37"/>
      <c r="K38">
        <v>36</v>
      </c>
    </row>
    <row r="39" spans="1:11" x14ac:dyDescent="0.35">
      <c r="A39" s="10"/>
      <c r="C39">
        <v>7</v>
      </c>
      <c r="D39" t="s">
        <v>172</v>
      </c>
      <c r="F39" s="38"/>
      <c r="G39" s="37"/>
      <c r="K39">
        <v>37</v>
      </c>
    </row>
    <row r="40" spans="1:11" x14ac:dyDescent="0.35">
      <c r="D40" s="139" t="s">
        <v>73</v>
      </c>
      <c r="F40" s="38"/>
      <c r="G40" s="37"/>
      <c r="K40">
        <v>38</v>
      </c>
    </row>
    <row r="41" spans="1:11" x14ac:dyDescent="0.35">
      <c r="C41">
        <v>1</v>
      </c>
      <c r="D41" t="s">
        <v>162</v>
      </c>
      <c r="F41" s="38"/>
      <c r="G41" s="37"/>
      <c r="K41">
        <v>39</v>
      </c>
    </row>
    <row r="42" spans="1:11" x14ac:dyDescent="0.35">
      <c r="C42">
        <v>2</v>
      </c>
      <c r="D42" t="s">
        <v>165</v>
      </c>
      <c r="F42" s="38"/>
      <c r="G42" s="37"/>
      <c r="K42">
        <v>40</v>
      </c>
    </row>
    <row r="43" spans="1:11" x14ac:dyDescent="0.35">
      <c r="C43">
        <v>3</v>
      </c>
      <c r="D43" t="s">
        <v>168</v>
      </c>
      <c r="F43" s="38"/>
      <c r="G43" s="37"/>
      <c r="K43">
        <v>41</v>
      </c>
    </row>
    <row r="44" spans="1:11" x14ac:dyDescent="0.35">
      <c r="C44">
        <v>4</v>
      </c>
      <c r="D44" t="s">
        <v>171</v>
      </c>
      <c r="F44" s="38"/>
      <c r="G44" s="37"/>
      <c r="K44">
        <v>42</v>
      </c>
    </row>
    <row r="45" spans="1:11" x14ac:dyDescent="0.35">
      <c r="C45">
        <v>5</v>
      </c>
      <c r="D45" t="s">
        <v>174</v>
      </c>
      <c r="F45" s="38"/>
      <c r="G45" s="37"/>
      <c r="K45">
        <v>43</v>
      </c>
    </row>
    <row r="46" spans="1:11" x14ac:dyDescent="0.35">
      <c r="A46" s="10"/>
      <c r="C46">
        <v>6</v>
      </c>
      <c r="D46" t="s">
        <v>176</v>
      </c>
      <c r="F46" s="38"/>
      <c r="G46" s="37"/>
      <c r="K46">
        <v>44</v>
      </c>
    </row>
    <row r="47" spans="1:11" x14ac:dyDescent="0.35">
      <c r="D47" s="37"/>
      <c r="E47" s="37"/>
      <c r="F47" s="38"/>
      <c r="G47" s="37"/>
      <c r="K47">
        <v>45</v>
      </c>
    </row>
    <row r="48" spans="1:11" x14ac:dyDescent="0.35">
      <c r="D48" s="37"/>
      <c r="E48" s="37"/>
      <c r="F48" s="38"/>
      <c r="G48" s="37"/>
      <c r="K48">
        <v>46</v>
      </c>
    </row>
    <row r="49" spans="4:11" x14ac:dyDescent="0.35">
      <c r="D49" s="37"/>
      <c r="E49" s="37"/>
      <c r="F49" s="38"/>
      <c r="G49" s="37"/>
      <c r="K49">
        <v>47</v>
      </c>
    </row>
    <row r="50" spans="4:11" x14ac:dyDescent="0.35">
      <c r="D50" s="37"/>
      <c r="E50" s="37"/>
      <c r="F50" s="38"/>
      <c r="G50" s="37"/>
      <c r="K50">
        <v>48</v>
      </c>
    </row>
    <row r="51" spans="4:11" x14ac:dyDescent="0.35">
      <c r="D51" s="37"/>
      <c r="E51" s="37"/>
      <c r="F51" s="38"/>
      <c r="G51" s="37"/>
      <c r="K51">
        <v>49</v>
      </c>
    </row>
    <row r="52" spans="4:11" x14ac:dyDescent="0.35">
      <c r="D52" s="37"/>
      <c r="E52" s="37"/>
      <c r="F52" s="38"/>
      <c r="G52" s="37"/>
      <c r="K52">
        <v>50</v>
      </c>
    </row>
    <row r="53" spans="4:11" x14ac:dyDescent="0.35">
      <c r="D53" s="37"/>
      <c r="E53" s="37"/>
      <c r="F53" s="38"/>
      <c r="G53" s="37"/>
      <c r="K53">
        <v>51</v>
      </c>
    </row>
    <row r="54" spans="4:11" x14ac:dyDescent="0.35">
      <c r="D54" s="37"/>
      <c r="E54" s="37"/>
      <c r="F54" s="38"/>
      <c r="G54" s="37"/>
      <c r="K54">
        <v>52</v>
      </c>
    </row>
    <row r="55" spans="4:11" x14ac:dyDescent="0.35">
      <c r="D55" s="37"/>
      <c r="E55" s="37"/>
      <c r="F55" s="38"/>
      <c r="G55" s="37"/>
      <c r="K55">
        <v>53</v>
      </c>
    </row>
    <row r="56" spans="4:11" x14ac:dyDescent="0.35">
      <c r="D56" s="37"/>
      <c r="E56" s="37"/>
      <c r="F56" s="38"/>
      <c r="G56" s="37"/>
      <c r="K56">
        <v>54</v>
      </c>
    </row>
    <row r="57" spans="4:11" x14ac:dyDescent="0.35">
      <c r="K57">
        <v>55</v>
      </c>
    </row>
    <row r="58" spans="4:11" x14ac:dyDescent="0.35">
      <c r="K58">
        <v>56</v>
      </c>
    </row>
    <row r="59" spans="4:11" x14ac:dyDescent="0.35">
      <c r="K59">
        <v>57</v>
      </c>
    </row>
    <row r="60" spans="4:11" x14ac:dyDescent="0.35">
      <c r="K60">
        <v>58</v>
      </c>
    </row>
    <row r="61" spans="4:11" x14ac:dyDescent="0.35">
      <c r="K61">
        <v>59</v>
      </c>
    </row>
    <row r="62" spans="4:11" x14ac:dyDescent="0.35">
      <c r="K62">
        <v>60</v>
      </c>
    </row>
    <row r="63" spans="4:11" x14ac:dyDescent="0.35">
      <c r="K63">
        <v>61</v>
      </c>
    </row>
    <row r="64" spans="4:11" x14ac:dyDescent="0.35">
      <c r="K64">
        <v>62</v>
      </c>
    </row>
    <row r="65" spans="11:11" x14ac:dyDescent="0.35">
      <c r="K65">
        <v>63</v>
      </c>
    </row>
    <row r="66" spans="11:11" x14ac:dyDescent="0.35">
      <c r="K66">
        <v>64</v>
      </c>
    </row>
    <row r="67" spans="11:11" x14ac:dyDescent="0.35">
      <c r="K67">
        <v>65</v>
      </c>
    </row>
    <row r="68" spans="11:11" x14ac:dyDescent="0.35">
      <c r="K68">
        <v>66</v>
      </c>
    </row>
    <row r="69" spans="11:11" x14ac:dyDescent="0.35">
      <c r="K69">
        <v>67</v>
      </c>
    </row>
    <row r="70" spans="11:11" x14ac:dyDescent="0.35">
      <c r="K70">
        <v>68</v>
      </c>
    </row>
    <row r="71" spans="11:11" x14ac:dyDescent="0.35">
      <c r="K71">
        <v>69</v>
      </c>
    </row>
    <row r="72" spans="11:11" x14ac:dyDescent="0.35">
      <c r="K72">
        <v>70</v>
      </c>
    </row>
    <row r="73" spans="11:11" x14ac:dyDescent="0.35">
      <c r="K73">
        <v>71</v>
      </c>
    </row>
    <row r="74" spans="11:11" x14ac:dyDescent="0.35">
      <c r="K74">
        <v>72</v>
      </c>
    </row>
    <row r="75" spans="11:11" x14ac:dyDescent="0.35">
      <c r="K75">
        <v>73</v>
      </c>
    </row>
    <row r="76" spans="11:11" x14ac:dyDescent="0.35">
      <c r="K76">
        <v>74</v>
      </c>
    </row>
    <row r="77" spans="11:11" x14ac:dyDescent="0.35">
      <c r="K77">
        <v>75</v>
      </c>
    </row>
    <row r="78" spans="11:11" x14ac:dyDescent="0.35">
      <c r="K78">
        <v>76</v>
      </c>
    </row>
    <row r="79" spans="11:11" x14ac:dyDescent="0.35">
      <c r="K79">
        <v>77</v>
      </c>
    </row>
    <row r="80" spans="11:11" x14ac:dyDescent="0.35">
      <c r="K80">
        <v>78</v>
      </c>
    </row>
    <row r="81" spans="11:11" x14ac:dyDescent="0.35">
      <c r="K81">
        <v>79</v>
      </c>
    </row>
    <row r="82" spans="11:11" x14ac:dyDescent="0.35">
      <c r="K82">
        <v>80</v>
      </c>
    </row>
    <row r="83" spans="11:11" x14ac:dyDescent="0.35">
      <c r="K83">
        <v>81</v>
      </c>
    </row>
    <row r="84" spans="11:11" x14ac:dyDescent="0.35">
      <c r="K84">
        <v>82</v>
      </c>
    </row>
    <row r="85" spans="11:11" x14ac:dyDescent="0.35">
      <c r="K85">
        <v>83</v>
      </c>
    </row>
    <row r="86" spans="11:11" x14ac:dyDescent="0.35">
      <c r="K86">
        <v>84</v>
      </c>
    </row>
    <row r="87" spans="11:11" x14ac:dyDescent="0.35">
      <c r="K87">
        <v>85</v>
      </c>
    </row>
    <row r="88" spans="11:11" x14ac:dyDescent="0.35">
      <c r="K88">
        <v>86</v>
      </c>
    </row>
    <row r="89" spans="11:11" x14ac:dyDescent="0.35">
      <c r="K89">
        <v>87</v>
      </c>
    </row>
    <row r="90" spans="11:11" x14ac:dyDescent="0.35">
      <c r="K90">
        <v>88</v>
      </c>
    </row>
    <row r="91" spans="11:11" x14ac:dyDescent="0.35">
      <c r="K91">
        <v>89</v>
      </c>
    </row>
    <row r="92" spans="11:11" x14ac:dyDescent="0.35">
      <c r="K92">
        <v>90</v>
      </c>
    </row>
    <row r="93" spans="11:11" x14ac:dyDescent="0.35">
      <c r="K93">
        <v>91</v>
      </c>
    </row>
    <row r="94" spans="11:11" x14ac:dyDescent="0.35">
      <c r="K94">
        <v>92</v>
      </c>
    </row>
    <row r="95" spans="11:11" x14ac:dyDescent="0.35">
      <c r="K95">
        <v>93</v>
      </c>
    </row>
    <row r="96" spans="11:11" x14ac:dyDescent="0.35">
      <c r="K96">
        <v>94</v>
      </c>
    </row>
    <row r="97" spans="11:11" x14ac:dyDescent="0.35">
      <c r="K97">
        <v>95</v>
      </c>
    </row>
    <row r="98" spans="11:11" x14ac:dyDescent="0.35">
      <c r="K98">
        <v>96</v>
      </c>
    </row>
    <row r="99" spans="11:11" x14ac:dyDescent="0.35">
      <c r="K99">
        <v>97</v>
      </c>
    </row>
    <row r="100" spans="11:11" x14ac:dyDescent="0.35">
      <c r="K100">
        <v>98</v>
      </c>
    </row>
    <row r="101" spans="11:11" x14ac:dyDescent="0.35">
      <c r="K101">
        <v>99</v>
      </c>
    </row>
    <row r="102" spans="11:11" x14ac:dyDescent="0.35">
      <c r="K102">
        <v>100</v>
      </c>
    </row>
  </sheetData>
  <pageMargins left="0.25" right="0.25"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5"/>
  <sheetViews>
    <sheetView zoomScaleNormal="100" workbookViewId="0">
      <pane ySplit="7" topLeftCell="A8" activePane="bottomLeft" state="frozen"/>
      <selection pane="bottomLeft" activeCell="B2" sqref="B2:E2"/>
    </sheetView>
  </sheetViews>
  <sheetFormatPr defaultColWidth="9.1796875" defaultRowHeight="14.5" x14ac:dyDescent="0.35"/>
  <cols>
    <col min="1" max="8" width="12.54296875" style="19" customWidth="1"/>
    <col min="9" max="9" width="16.6328125" style="19" customWidth="1"/>
    <col min="10" max="10" width="44.453125" style="19" customWidth="1"/>
    <col min="11" max="11" width="6.1796875" style="19" customWidth="1"/>
    <col min="12" max="16384" width="9.1796875" style="19"/>
  </cols>
  <sheetData>
    <row r="1" spans="1:11" ht="34" customHeight="1" thickBot="1" x14ac:dyDescent="0.4">
      <c r="A1" s="243" t="s">
        <v>266</v>
      </c>
      <c r="B1" s="241"/>
      <c r="C1" s="241"/>
      <c r="D1" s="241"/>
      <c r="E1" s="241"/>
      <c r="F1" s="245" t="s">
        <v>305</v>
      </c>
      <c r="G1" s="241"/>
      <c r="H1" s="241"/>
      <c r="I1" s="241"/>
      <c r="J1" s="241"/>
      <c r="K1" s="241"/>
    </row>
    <row r="2" spans="1:11" ht="18.5" customHeight="1" x14ac:dyDescent="0.35">
      <c r="A2" s="1" t="s">
        <v>2</v>
      </c>
      <c r="B2" s="335" t="s">
        <v>323</v>
      </c>
      <c r="C2" s="335"/>
      <c r="D2" s="335"/>
      <c r="E2" s="335"/>
      <c r="F2" s="16"/>
      <c r="G2" s="16"/>
      <c r="H2" s="16"/>
      <c r="I2" s="1" t="s">
        <v>3</v>
      </c>
      <c r="J2" s="25" t="s">
        <v>322</v>
      </c>
      <c r="K2" s="2"/>
    </row>
    <row r="3" spans="1:11" ht="18.5" customHeight="1" x14ac:dyDescent="0.35">
      <c r="A3" s="1" t="s">
        <v>4</v>
      </c>
      <c r="B3" s="335" t="s">
        <v>324</v>
      </c>
      <c r="C3" s="335"/>
      <c r="D3" s="335"/>
      <c r="E3" s="335"/>
      <c r="F3" s="17"/>
      <c r="G3" s="17"/>
      <c r="H3" s="17"/>
      <c r="I3" s="1" t="s">
        <v>5</v>
      </c>
      <c r="J3" s="26" t="s">
        <v>327</v>
      </c>
      <c r="K3" s="2"/>
    </row>
    <row r="4" spans="1:11" ht="18.5" customHeight="1" x14ac:dyDescent="0.35">
      <c r="A4" s="1" t="s">
        <v>6</v>
      </c>
      <c r="B4" s="335" t="s">
        <v>325</v>
      </c>
      <c r="C4" s="335"/>
      <c r="D4" s="335"/>
      <c r="E4" s="335"/>
      <c r="F4" s="17"/>
      <c r="G4" s="17"/>
      <c r="H4" s="17"/>
      <c r="I4" s="1" t="s">
        <v>319</v>
      </c>
      <c r="J4" s="27">
        <v>45108</v>
      </c>
      <c r="K4" s="2"/>
    </row>
    <row r="5" spans="1:11" ht="18.5" customHeight="1" thickBot="1" x14ac:dyDescent="0.4">
      <c r="A5" s="1" t="s">
        <v>7</v>
      </c>
      <c r="B5" s="336" t="s">
        <v>326</v>
      </c>
      <c r="C5" s="336"/>
      <c r="D5" s="336"/>
      <c r="E5" s="336"/>
      <c r="F5" s="18"/>
      <c r="G5" s="18"/>
      <c r="H5" s="18"/>
      <c r="I5" s="298" t="s">
        <v>320</v>
      </c>
      <c r="J5" s="299" t="s">
        <v>328</v>
      </c>
      <c r="K5" s="295"/>
    </row>
    <row r="6" spans="1:11" ht="15" customHeight="1" thickBot="1" x14ac:dyDescent="0.4">
      <c r="A6" s="21" t="s">
        <v>34</v>
      </c>
      <c r="B6" s="21" t="s">
        <v>35</v>
      </c>
      <c r="C6" s="21" t="s">
        <v>36</v>
      </c>
      <c r="D6" s="21" t="s">
        <v>37</v>
      </c>
      <c r="E6" s="21" t="s">
        <v>38</v>
      </c>
      <c r="F6" s="21" t="s">
        <v>39</v>
      </c>
      <c r="G6" s="21" t="s">
        <v>40</v>
      </c>
      <c r="H6" s="21" t="s">
        <v>41</v>
      </c>
      <c r="I6" s="296"/>
      <c r="J6" s="297"/>
      <c r="K6" s="297"/>
    </row>
    <row r="7" spans="1:11" ht="16" thickBot="1" x14ac:dyDescent="0.4">
      <c r="A7" s="274" t="str">
        <f>TEXT(calcs!$A$4,"mmm")&amp;"-"&amp;TEXT(calcs!$B$4,"mmm yyyy")</f>
        <v>Jul-Sep 2023</v>
      </c>
      <c r="B7" s="274" t="str">
        <f>TEXT(calcs!$A$5,"mmm")&amp;"-"&amp;TEXT(calcs!$B$5,"mmm yyyy")</f>
        <v>Oct-Dec 2023</v>
      </c>
      <c r="C7" s="274" t="str">
        <f>TEXT(calcs!$A$6,"mmm")&amp;"-"&amp;TEXT(calcs!$B$6,"mmm yyyy")</f>
        <v>Jan-Mar 2024</v>
      </c>
      <c r="D7" s="274" t="str">
        <f>TEXT(calcs!$A$7,"mmm")&amp;"-"&amp;TEXT(calcs!$B$7,"mmm yyyy")</f>
        <v>Apr-Jun 2024</v>
      </c>
      <c r="E7" s="274" t="str">
        <f>TEXT(calcs!$A$8,"mmm")&amp;"-"&amp;TEXT(calcs!$B$8,"mmm yyyy")</f>
        <v>Jul-Sep 2024</v>
      </c>
      <c r="F7" s="274" t="str">
        <f>TEXT(calcs!$A$9,"mmm")&amp;"-"&amp;TEXT(calcs!$B$9,"mmm yyyy")</f>
        <v>Oct-Dec 2024</v>
      </c>
      <c r="G7" s="274" t="str">
        <f>TEXT(calcs!$A$10,"mmm")&amp;"-"&amp;TEXT(calcs!$B$10,"mmm yyyy")</f>
        <v>Jan-Mar 2025</v>
      </c>
      <c r="H7" s="274" t="str">
        <f>TEXT(calcs!$A$11,"mmm")&amp;"-"&amp;TEXT(calcs!$B$11,"mmm yyyy")</f>
        <v>Apr-Jun 2025</v>
      </c>
      <c r="I7" s="3" t="s">
        <v>8</v>
      </c>
      <c r="J7" s="3" t="s">
        <v>9</v>
      </c>
      <c r="K7" s="29" t="s">
        <v>10</v>
      </c>
    </row>
    <row r="8" spans="1:11" s="36" customFormat="1" ht="32" customHeight="1" x14ac:dyDescent="0.35">
      <c r="A8" s="132"/>
      <c r="B8" s="133"/>
      <c r="C8" s="133"/>
      <c r="D8" s="133"/>
      <c r="E8" s="133"/>
      <c r="F8" s="133"/>
      <c r="G8" s="133"/>
      <c r="H8" s="133"/>
      <c r="I8" s="315">
        <f>SUM(A8:H8)</f>
        <v>0</v>
      </c>
      <c r="J8" s="316" t="s">
        <v>107</v>
      </c>
      <c r="K8" s="317" t="s">
        <v>12</v>
      </c>
    </row>
    <row r="9" spans="1:11" s="36" customFormat="1" ht="45" customHeight="1" x14ac:dyDescent="0.35">
      <c r="A9" s="134"/>
      <c r="B9" s="135"/>
      <c r="C9" s="135"/>
      <c r="D9" s="135"/>
      <c r="E9" s="135"/>
      <c r="F9" s="135"/>
      <c r="G9" s="135"/>
      <c r="H9" s="135"/>
      <c r="I9" s="310">
        <f>SUM(A9:H9)</f>
        <v>0</v>
      </c>
      <c r="J9" s="138" t="s">
        <v>108</v>
      </c>
      <c r="K9" s="318" t="s">
        <v>13</v>
      </c>
    </row>
    <row r="10" spans="1:11" s="36" customFormat="1" ht="45" customHeight="1" x14ac:dyDescent="0.35">
      <c r="A10" s="136"/>
      <c r="B10" s="137"/>
      <c r="C10" s="137"/>
      <c r="D10" s="137"/>
      <c r="E10" s="137"/>
      <c r="F10" s="137"/>
      <c r="G10" s="137"/>
      <c r="H10" s="137"/>
      <c r="I10" s="312">
        <f t="shared" ref="I10:I16" si="0">SUM(A10:H10)</f>
        <v>0</v>
      </c>
      <c r="J10" s="313" t="s">
        <v>109</v>
      </c>
      <c r="K10" s="314" t="s">
        <v>14</v>
      </c>
    </row>
    <row r="11" spans="1:11" s="36" customFormat="1" ht="30" customHeight="1" x14ac:dyDescent="0.35">
      <c r="A11" s="134"/>
      <c r="B11" s="135"/>
      <c r="C11" s="135"/>
      <c r="D11" s="135"/>
      <c r="E11" s="135"/>
      <c r="F11" s="135"/>
      <c r="G11" s="135"/>
      <c r="H11" s="135"/>
      <c r="I11" s="310">
        <f t="shared" si="0"/>
        <v>0</v>
      </c>
      <c r="J11" s="138" t="s">
        <v>110</v>
      </c>
      <c r="K11" s="318" t="s">
        <v>15</v>
      </c>
    </row>
    <row r="12" spans="1:11" s="36" customFormat="1" ht="32" customHeight="1" x14ac:dyDescent="0.35">
      <c r="A12" s="136"/>
      <c r="B12" s="137"/>
      <c r="C12" s="137"/>
      <c r="D12" s="137"/>
      <c r="E12" s="137"/>
      <c r="F12" s="137"/>
      <c r="G12" s="137"/>
      <c r="H12" s="137"/>
      <c r="I12" s="312">
        <f t="shared" si="0"/>
        <v>0</v>
      </c>
      <c r="J12" s="313" t="s">
        <v>111</v>
      </c>
      <c r="K12" s="314" t="s">
        <v>16</v>
      </c>
    </row>
    <row r="13" spans="1:11" s="36" customFormat="1" ht="32" customHeight="1" x14ac:dyDescent="0.35">
      <c r="A13" s="134"/>
      <c r="B13" s="135"/>
      <c r="C13" s="135"/>
      <c r="D13" s="135"/>
      <c r="E13" s="135"/>
      <c r="F13" s="135"/>
      <c r="G13" s="135"/>
      <c r="H13" s="135"/>
      <c r="I13" s="310">
        <f t="shared" si="0"/>
        <v>0</v>
      </c>
      <c r="J13" s="138" t="s">
        <v>112</v>
      </c>
      <c r="K13" s="318" t="s">
        <v>17</v>
      </c>
    </row>
    <row r="14" spans="1:11" s="36" customFormat="1" ht="32" customHeight="1" x14ac:dyDescent="0.35">
      <c r="A14" s="312">
        <f>COUNTIFS('Student Tracking'!$AE3:$AE502,A24,'Student Tracking'!$W3:$W502,"Yes")</f>
        <v>0</v>
      </c>
      <c r="B14" s="312">
        <f>COUNTIFS('Student Tracking'!$AE3:$AE502,B24,'Student Tracking'!$W3:$W502,"Yes")</f>
        <v>0</v>
      </c>
      <c r="C14" s="312">
        <f>COUNTIFS('Student Tracking'!$AE3:$AE502,C24,'Student Tracking'!$W3:$W502,"Yes")</f>
        <v>0</v>
      </c>
      <c r="D14" s="312">
        <f>COUNTIFS('Student Tracking'!$AE3:$AE502,D24,'Student Tracking'!$W3:$W502,"Yes")</f>
        <v>0</v>
      </c>
      <c r="E14" s="312">
        <f>COUNTIFS('Student Tracking'!$AE3:$AE502,E24,'Student Tracking'!$W3:$W502,"Yes")</f>
        <v>0</v>
      </c>
      <c r="F14" s="312">
        <f>COUNTIFS('Student Tracking'!$AE3:$AE502,F24,'Student Tracking'!$W3:$W502,"Yes")</f>
        <v>0</v>
      </c>
      <c r="G14" s="312">
        <f>COUNTIFS('Student Tracking'!$AE3:$AE502,G24,'Student Tracking'!$W3:$W502,"Yes")</f>
        <v>0</v>
      </c>
      <c r="H14" s="312">
        <f>COUNTIFS('Student Tracking'!$AE3:$AE502,H24,'Student Tracking'!$W3:$W502,"Yes")</f>
        <v>0</v>
      </c>
      <c r="I14" s="312">
        <f t="shared" si="0"/>
        <v>0</v>
      </c>
      <c r="J14" s="313" t="s">
        <v>113</v>
      </c>
      <c r="K14" s="314" t="s">
        <v>18</v>
      </c>
    </row>
    <row r="15" spans="1:11" s="36" customFormat="1" ht="45" customHeight="1" x14ac:dyDescent="0.35">
      <c r="A15" s="311"/>
      <c r="B15" s="311"/>
      <c r="C15" s="311"/>
      <c r="D15" s="311"/>
      <c r="E15" s="311"/>
      <c r="F15" s="311"/>
      <c r="G15" s="311"/>
      <c r="H15" s="311"/>
      <c r="I15" s="310">
        <f t="shared" si="0"/>
        <v>0</v>
      </c>
      <c r="J15" s="138" t="s">
        <v>114</v>
      </c>
      <c r="K15" s="318" t="s">
        <v>19</v>
      </c>
    </row>
    <row r="16" spans="1:11" s="36" customFormat="1" ht="27" customHeight="1" x14ac:dyDescent="0.35">
      <c r="A16" s="136"/>
      <c r="B16" s="137"/>
      <c r="C16" s="137"/>
      <c r="D16" s="137"/>
      <c r="E16" s="137"/>
      <c r="F16" s="137"/>
      <c r="G16" s="137"/>
      <c r="H16" s="137"/>
      <c r="I16" s="312">
        <f t="shared" si="0"/>
        <v>0</v>
      </c>
      <c r="J16" s="313" t="s">
        <v>177</v>
      </c>
      <c r="K16" s="314" t="s">
        <v>20</v>
      </c>
    </row>
    <row r="17" spans="1:11" s="36" customFormat="1" ht="27" customHeight="1" thickBot="1" x14ac:dyDescent="0.4">
      <c r="A17" s="134"/>
      <c r="B17" s="135"/>
      <c r="C17" s="135"/>
      <c r="D17" s="135"/>
      <c r="E17" s="135"/>
      <c r="F17" s="135"/>
      <c r="G17" s="135"/>
      <c r="H17" s="135"/>
      <c r="I17" s="310">
        <f t="shared" ref="I17" si="1">SUM(A17:H17)</f>
        <v>0</v>
      </c>
      <c r="J17" s="138" t="s">
        <v>119</v>
      </c>
      <c r="K17" s="318" t="s">
        <v>21</v>
      </c>
    </row>
    <row r="18" spans="1:11" ht="15.5" x14ac:dyDescent="0.35">
      <c r="A18" s="46" t="s">
        <v>24</v>
      </c>
      <c r="B18" s="47"/>
      <c r="C18" s="47"/>
      <c r="D18" s="47"/>
      <c r="E18" s="47"/>
      <c r="F18" s="47"/>
      <c r="G18" s="47"/>
      <c r="H18" s="47"/>
      <c r="I18" s="50"/>
      <c r="J18" s="51"/>
      <c r="K18" s="52"/>
    </row>
    <row r="19" spans="1:11" ht="29" x14ac:dyDescent="0.35">
      <c r="A19" s="48">
        <f>COUNTIF('CES-D Pre-Post'!$BP:$BP,A24)</f>
        <v>0</v>
      </c>
      <c r="B19" s="48">
        <f>COUNTIF('CES-D Pre-Post'!$BP:$BP,B24)</f>
        <v>0</v>
      </c>
      <c r="C19" s="48">
        <f>COUNTIF('CES-D Pre-Post'!$BP:$BP,C24)</f>
        <v>0</v>
      </c>
      <c r="D19" s="48">
        <f>COUNTIF('CES-D Pre-Post'!$BP:$BP,D24)</f>
        <v>0</v>
      </c>
      <c r="E19" s="48">
        <f>COUNTIF('CES-D Pre-Post'!$BP:$BP,E24)</f>
        <v>0</v>
      </c>
      <c r="F19" s="48">
        <f>COUNTIF('CES-D Pre-Post'!$BP:$BP,F24)</f>
        <v>0</v>
      </c>
      <c r="G19" s="48">
        <f>COUNTIF('CES-D Pre-Post'!$BP:$BP,G24)</f>
        <v>0</v>
      </c>
      <c r="H19" s="48">
        <f>COUNTIF('CES-D Pre-Post'!$BP:$BP,H24)</f>
        <v>0</v>
      </c>
      <c r="I19" s="48">
        <f>SUM(A19:H19)</f>
        <v>0</v>
      </c>
      <c r="J19" s="55" t="s">
        <v>115</v>
      </c>
      <c r="K19" s="56" t="s">
        <v>22</v>
      </c>
    </row>
    <row r="20" spans="1:11" ht="29" x14ac:dyDescent="0.35">
      <c r="A20" s="49">
        <f>COUNTIF('CES-D Pre-Post'!$BS:$BS,A24)</f>
        <v>0</v>
      </c>
      <c r="B20" s="49">
        <f>COUNTIF('CES-D Pre-Post'!$BS:$BS,B24)</f>
        <v>0</v>
      </c>
      <c r="C20" s="49">
        <f>COUNTIF('CES-D Pre-Post'!$BS:$BS,C24)</f>
        <v>0</v>
      </c>
      <c r="D20" s="49">
        <f>COUNTIF('CES-D Pre-Post'!$BS:$BS,D24)</f>
        <v>0</v>
      </c>
      <c r="E20" s="49">
        <f>COUNTIF('CES-D Pre-Post'!$BS:$BS,E24)</f>
        <v>0</v>
      </c>
      <c r="F20" s="49">
        <f>COUNTIF('CES-D Pre-Post'!$BS:$BS,F24)</f>
        <v>0</v>
      </c>
      <c r="G20" s="49">
        <f>COUNTIF('CES-D Pre-Post'!$BS:$BS,G24)</f>
        <v>0</v>
      </c>
      <c r="H20" s="49">
        <f>COUNTIF('CES-D Pre-Post'!$BS:$BS,H24)</f>
        <v>0</v>
      </c>
      <c r="I20" s="49">
        <f t="shared" ref="I20:I22" si="2">SUM(A20:H20)</f>
        <v>0</v>
      </c>
      <c r="J20" s="57" t="s">
        <v>116</v>
      </c>
      <c r="K20" s="58" t="s">
        <v>23</v>
      </c>
    </row>
    <row r="21" spans="1:11" ht="43.5" x14ac:dyDescent="0.35">
      <c r="A21" s="48">
        <f>COUNTIF('Fidelity 6 Session'!$C$50:$CX$50,A24)+COUNTIF('Fidelity 8 Session'!$C$56:$CX$56,A24)</f>
        <v>0</v>
      </c>
      <c r="B21" s="48">
        <f>COUNTIF('Fidelity 6 Session'!$C$50:$CX$50,B24)+COUNTIF('Fidelity 8 Session'!$C$56:$CX$56,B24)</f>
        <v>0</v>
      </c>
      <c r="C21" s="48">
        <f>COUNTIF('Fidelity 6 Session'!$C$50:$CX$50,C24)+COUNTIF('Fidelity 8 Session'!$C$56:$CX$56,C24)</f>
        <v>0</v>
      </c>
      <c r="D21" s="48">
        <f>COUNTIF('Fidelity 6 Session'!$C$50:$CX$50,D24)+COUNTIF('Fidelity 8 Session'!$C$56:$CX$56,D24)</f>
        <v>0</v>
      </c>
      <c r="E21" s="48">
        <f>COUNTIF('Fidelity 6 Session'!$C$50:$CX$50,E24)+COUNTIF('Fidelity 8 Session'!$C$56:$CX$56,E24)</f>
        <v>0</v>
      </c>
      <c r="F21" s="48">
        <f>COUNTIF('Fidelity 6 Session'!$C$50:$CX$50,F24)+COUNTIF('Fidelity 8 Session'!$C$56:$CX$56,F24)</f>
        <v>0</v>
      </c>
      <c r="G21" s="48">
        <f>COUNTIF('Fidelity 6 Session'!$C$50:$CX$50,G24)+COUNTIF('Fidelity 8 Session'!$C$56:$CX$56,G24)</f>
        <v>0</v>
      </c>
      <c r="H21" s="48">
        <f>COUNTIF('Fidelity 6 Session'!$C$50:$CX$50,H24)+COUNTIF('Fidelity 8 Session'!$C$56:$CX$56,H24)</f>
        <v>0</v>
      </c>
      <c r="I21" s="48">
        <f t="shared" si="2"/>
        <v>0</v>
      </c>
      <c r="J21" s="55" t="s">
        <v>117</v>
      </c>
      <c r="K21" s="56" t="s">
        <v>96</v>
      </c>
    </row>
    <row r="22" spans="1:11" ht="29" x14ac:dyDescent="0.35">
      <c r="A22" s="49">
        <f>COUNTIF('Fidelity 6 Session'!$C$51:$CX$51,A24)+COUNTIF('Fidelity 8 Session'!$C$57:$CX$57,A24)</f>
        <v>0</v>
      </c>
      <c r="B22" s="49">
        <f>COUNTIF('Fidelity 6 Session'!$C$51:$CX$51,B24)+COUNTIF('Fidelity 8 Session'!$C$57:$CX$57,B24)</f>
        <v>0</v>
      </c>
      <c r="C22" s="49">
        <f>COUNTIF('Fidelity 6 Session'!$C$51:$CX$51,C24)+COUNTIF('Fidelity 8 Session'!$C$57:$CX$57,C24)</f>
        <v>0</v>
      </c>
      <c r="D22" s="49">
        <f>COUNTIF('Fidelity 6 Session'!$C$51:$CX$51,D24)+COUNTIF('Fidelity 8 Session'!$C$57:$CX$57,D24)</f>
        <v>0</v>
      </c>
      <c r="E22" s="49">
        <f>COUNTIF('Fidelity 6 Session'!$C$51:$CX$51,E24)+COUNTIF('Fidelity 8 Session'!$C$57:$CX$57,E24)</f>
        <v>0</v>
      </c>
      <c r="F22" s="49">
        <f>COUNTIF('Fidelity 6 Session'!$C$51:$CX$51,F24)+COUNTIF('Fidelity 8 Session'!$C$57:$CX$57,F24)</f>
        <v>0</v>
      </c>
      <c r="G22" s="49">
        <f>COUNTIF('Fidelity 6 Session'!$C$51:$CX$51,G24)+COUNTIF('Fidelity 8 Session'!$C$57:$CX$57,G24)</f>
        <v>0</v>
      </c>
      <c r="H22" s="49">
        <f>COUNTIF('Fidelity 6 Session'!$C$51:$CX$51,H24)+COUNTIF('Fidelity 8 Session'!$C$57:$CX$57,H24)</f>
        <v>0</v>
      </c>
      <c r="I22" s="49">
        <f t="shared" si="2"/>
        <v>0</v>
      </c>
      <c r="J22" s="57" t="s">
        <v>118</v>
      </c>
      <c r="K22" s="58" t="s">
        <v>120</v>
      </c>
    </row>
    <row r="23" spans="1:11" ht="29" x14ac:dyDescent="0.35">
      <c r="A23" s="48">
        <f>COUNTIF('CES-D Pre-Post'!$BR:$BR,A24)</f>
        <v>0</v>
      </c>
      <c r="B23" s="48">
        <f>COUNTIF('CES-D Pre-Post'!$BR:$BR,B24)</f>
        <v>0</v>
      </c>
      <c r="C23" s="48">
        <f>COUNTIF('CES-D Pre-Post'!$BR:$BR,C24)</f>
        <v>0</v>
      </c>
      <c r="D23" s="48">
        <f>COUNTIF('CES-D Pre-Post'!$BR:$BR,D24)</f>
        <v>0</v>
      </c>
      <c r="E23" s="48">
        <f>COUNTIF('CES-D Pre-Post'!$BR:$BR,E24)</f>
        <v>0</v>
      </c>
      <c r="F23" s="48">
        <f>COUNTIF('CES-D Pre-Post'!$BR:$BR,F24)</f>
        <v>0</v>
      </c>
      <c r="G23" s="48">
        <f>COUNTIF('CES-D Pre-Post'!$BR:$BR,G24)</f>
        <v>0</v>
      </c>
      <c r="H23" s="48">
        <f>COUNTIF('CES-D Pre-Post'!$BR:$BR,H24)</f>
        <v>0</v>
      </c>
      <c r="I23" s="48">
        <f t="shared" ref="I23" si="3">SUM(A23:H23)</f>
        <v>0</v>
      </c>
      <c r="J23" s="55" t="s">
        <v>248</v>
      </c>
      <c r="K23" s="56" t="s">
        <v>121</v>
      </c>
    </row>
    <row r="24" spans="1:11" ht="11" hidden="1" customHeight="1" x14ac:dyDescent="0.35">
      <c r="A24" s="129">
        <v>1</v>
      </c>
      <c r="B24" s="129">
        <v>2</v>
      </c>
      <c r="C24" s="129">
        <v>3</v>
      </c>
      <c r="D24" s="129">
        <v>4</v>
      </c>
      <c r="E24" s="129">
        <v>5</v>
      </c>
      <c r="F24" s="129">
        <v>6</v>
      </c>
      <c r="G24" s="129">
        <v>7</v>
      </c>
      <c r="H24" s="129">
        <v>8</v>
      </c>
      <c r="I24" s="129"/>
      <c r="J24" s="130"/>
      <c r="K24" s="131"/>
    </row>
    <row r="25" spans="1:11" ht="16" thickBot="1" x14ac:dyDescent="0.4">
      <c r="A25" s="4"/>
      <c r="B25" s="5"/>
      <c r="C25" s="5"/>
      <c r="D25" s="5"/>
      <c r="E25" s="5"/>
      <c r="F25" s="5"/>
      <c r="G25" s="5"/>
      <c r="H25" s="5"/>
      <c r="I25" s="5"/>
      <c r="J25" s="53"/>
      <c r="K25" s="54"/>
    </row>
    <row r="26" spans="1:11" ht="16" thickBot="1" x14ac:dyDescent="0.4">
      <c r="A26" s="343" t="s">
        <v>11</v>
      </c>
      <c r="B26" s="343"/>
      <c r="C26" s="343"/>
      <c r="D26" s="343"/>
      <c r="E26" s="343"/>
      <c r="F26" s="343"/>
      <c r="G26" s="343"/>
      <c r="H26" s="343"/>
      <c r="I26" s="343"/>
      <c r="J26" s="343"/>
      <c r="K26" s="6"/>
    </row>
    <row r="27" spans="1:11" ht="16" thickBot="1" x14ac:dyDescent="0.4">
      <c r="A27" s="28" t="str">
        <f>'Process PMs'!$A$7</f>
        <v>Jul-Sep 2023</v>
      </c>
      <c r="B27" s="340"/>
      <c r="C27" s="341"/>
      <c r="D27" s="341"/>
      <c r="E27" s="341"/>
      <c r="F27" s="341"/>
      <c r="G27" s="341"/>
      <c r="H27" s="341"/>
      <c r="I27" s="341"/>
      <c r="J27" s="341"/>
      <c r="K27" s="342"/>
    </row>
    <row r="28" spans="1:11" ht="16" thickBot="1" x14ac:dyDescent="0.4">
      <c r="A28" s="28" t="str">
        <f>'Process PMs'!$B$7</f>
        <v>Oct-Dec 2023</v>
      </c>
      <c r="B28" s="337"/>
      <c r="C28" s="338"/>
      <c r="D28" s="338"/>
      <c r="E28" s="338"/>
      <c r="F28" s="338"/>
      <c r="G28" s="338"/>
      <c r="H28" s="338"/>
      <c r="I28" s="338"/>
      <c r="J28" s="338"/>
      <c r="K28" s="339"/>
    </row>
    <row r="29" spans="1:11" ht="16" thickBot="1" x14ac:dyDescent="0.4">
      <c r="A29" s="28" t="str">
        <f>'Process PMs'!$C$7</f>
        <v>Jan-Mar 2024</v>
      </c>
      <c r="B29" s="340"/>
      <c r="C29" s="341"/>
      <c r="D29" s="341"/>
      <c r="E29" s="341"/>
      <c r="F29" s="341"/>
      <c r="G29" s="341"/>
      <c r="H29" s="341"/>
      <c r="I29" s="341"/>
      <c r="J29" s="341"/>
      <c r="K29" s="342"/>
    </row>
    <row r="30" spans="1:11" ht="16" thickBot="1" x14ac:dyDescent="0.4">
      <c r="A30" s="28" t="str">
        <f>'Process PMs'!$D$7</f>
        <v>Apr-Jun 2024</v>
      </c>
      <c r="B30" s="337"/>
      <c r="C30" s="338"/>
      <c r="D30" s="338"/>
      <c r="E30" s="338"/>
      <c r="F30" s="338"/>
      <c r="G30" s="338"/>
      <c r="H30" s="338"/>
      <c r="I30" s="338"/>
      <c r="J30" s="338"/>
      <c r="K30" s="339"/>
    </row>
    <row r="31" spans="1:11" ht="16" thickBot="1" x14ac:dyDescent="0.4">
      <c r="A31" s="28" t="str">
        <f>'Process PMs'!$E$7</f>
        <v>Jul-Sep 2024</v>
      </c>
      <c r="B31" s="340"/>
      <c r="C31" s="341"/>
      <c r="D31" s="341"/>
      <c r="E31" s="341"/>
      <c r="F31" s="341"/>
      <c r="G31" s="341"/>
      <c r="H31" s="341"/>
      <c r="I31" s="341"/>
      <c r="J31" s="341"/>
      <c r="K31" s="342"/>
    </row>
    <row r="32" spans="1:11" ht="16" thickBot="1" x14ac:dyDescent="0.4">
      <c r="A32" s="28" t="str">
        <f>'Process PMs'!$F$7</f>
        <v>Oct-Dec 2024</v>
      </c>
      <c r="B32" s="337"/>
      <c r="C32" s="338"/>
      <c r="D32" s="338"/>
      <c r="E32" s="338"/>
      <c r="F32" s="338"/>
      <c r="G32" s="338"/>
      <c r="H32" s="338"/>
      <c r="I32" s="338"/>
      <c r="J32" s="338"/>
      <c r="K32" s="339"/>
    </row>
    <row r="33" spans="1:11" ht="16" thickBot="1" x14ac:dyDescent="0.4">
      <c r="A33" s="28" t="str">
        <f>'Process PMs'!$G$7</f>
        <v>Jan-Mar 2025</v>
      </c>
      <c r="B33" s="340"/>
      <c r="C33" s="341"/>
      <c r="D33" s="341"/>
      <c r="E33" s="341"/>
      <c r="F33" s="341"/>
      <c r="G33" s="341"/>
      <c r="H33" s="341"/>
      <c r="I33" s="341"/>
      <c r="J33" s="341"/>
      <c r="K33" s="342"/>
    </row>
    <row r="34" spans="1:11" ht="16" thickBot="1" x14ac:dyDescent="0.4">
      <c r="A34" s="28" t="str">
        <f>'Process PMs'!$H$7</f>
        <v>Apr-Jun 2025</v>
      </c>
      <c r="B34" s="337"/>
      <c r="C34" s="338"/>
      <c r="D34" s="338"/>
      <c r="E34" s="338"/>
      <c r="F34" s="338"/>
      <c r="G34" s="338"/>
      <c r="H34" s="338"/>
      <c r="I34" s="338"/>
      <c r="J34" s="338"/>
      <c r="K34" s="339"/>
    </row>
    <row r="35" spans="1:11" x14ac:dyDescent="0.35">
      <c r="A35" s="7" t="str">
        <f>Instructions!A3</f>
        <v>Version 1.4   (04/18/2024)</v>
      </c>
      <c r="B35" s="8"/>
      <c r="C35" s="8"/>
      <c r="D35" s="8"/>
      <c r="E35" s="8"/>
      <c r="F35" s="8"/>
      <c r="G35" s="8"/>
      <c r="H35" s="8"/>
      <c r="I35" s="8"/>
      <c r="J35" s="8"/>
      <c r="K35" s="9"/>
    </row>
  </sheetData>
  <sheetProtection password="CFB0" sheet="1" objects="1" scenarios="1"/>
  <mergeCells count="13">
    <mergeCell ref="B32:K32"/>
    <mergeCell ref="B33:K33"/>
    <mergeCell ref="B34:K34"/>
    <mergeCell ref="A26:J26"/>
    <mergeCell ref="B29:K29"/>
    <mergeCell ref="B30:K30"/>
    <mergeCell ref="B31:K31"/>
    <mergeCell ref="B2:E2"/>
    <mergeCell ref="B3:E3"/>
    <mergeCell ref="B4:E4"/>
    <mergeCell ref="B5:E5"/>
    <mergeCell ref="B28:K28"/>
    <mergeCell ref="B27:K27"/>
  </mergeCells>
  <dataValidations count="1">
    <dataValidation type="date" allowBlank="1" showInputMessage="1" showErrorMessage="1" errorTitle="Invalid Date" error="Enter start date of grant" sqref="J4" xr:uid="{00000000-0002-0000-0100-000000000000}">
      <formula1>42005</formula1>
      <formula2>51501</formula2>
    </dataValidation>
  </dataValidations>
  <pageMargins left="0.25" right="0.25" top="0.5" bottom="0.5" header="0.3" footer="0.3"/>
  <pageSetup scale="74" fitToHeight="0"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BC89FB-0FCD-4F04-826B-F489B1815C72}">
          <x14:formula1>
            <xm:f>calcs!$A$16:$A$20</xm:f>
          </x14:formula1>
          <xm:sqref>J5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5"/>
  <sheetViews>
    <sheetView zoomScaleNormal="100" workbookViewId="0">
      <pane ySplit="7" topLeftCell="A8" activePane="bottomLeft" state="frozen"/>
      <selection pane="bottomLeft" activeCell="B2" sqref="B2:E2"/>
    </sheetView>
  </sheetViews>
  <sheetFormatPr defaultColWidth="9.1796875" defaultRowHeight="14.5" x14ac:dyDescent="0.35"/>
  <cols>
    <col min="1" max="8" width="13.7265625" style="19" customWidth="1"/>
    <col min="9" max="11" width="10.7265625" style="19" customWidth="1"/>
    <col min="12" max="12" width="45.81640625" style="19" customWidth="1"/>
    <col min="13" max="13" width="6.7265625" style="19" customWidth="1"/>
    <col min="14" max="16384" width="9.1796875" style="19"/>
  </cols>
  <sheetData>
    <row r="1" spans="1:13" ht="40.5" customHeight="1" thickBot="1" x14ac:dyDescent="0.4">
      <c r="A1" s="243" t="s">
        <v>267</v>
      </c>
      <c r="B1" s="244"/>
      <c r="C1" s="242"/>
      <c r="D1" s="242"/>
      <c r="E1" s="242"/>
      <c r="F1" s="245" t="s">
        <v>305</v>
      </c>
      <c r="G1" s="242"/>
      <c r="H1" s="242"/>
      <c r="I1" s="242"/>
      <c r="J1" s="242"/>
      <c r="K1" s="242"/>
      <c r="L1" s="242"/>
      <c r="M1" s="41"/>
    </row>
    <row r="2" spans="1:13" ht="16" customHeight="1" thickBot="1" x14ac:dyDescent="0.4">
      <c r="A2" s="1" t="s">
        <v>2</v>
      </c>
      <c r="B2" s="348" t="str">
        <f>'Process PMs'!B2</f>
        <v xml:space="preserve">Enter organization name </v>
      </c>
      <c r="C2" s="349"/>
      <c r="D2" s="349"/>
      <c r="E2" s="349"/>
      <c r="F2" s="16"/>
      <c r="G2" s="16"/>
      <c r="H2" s="16"/>
      <c r="I2" s="17"/>
      <c r="J2" s="350" t="s">
        <v>3</v>
      </c>
      <c r="K2" s="350"/>
      <c r="L2" s="301" t="str">
        <f>'Process PMs'!J2</f>
        <v>Enter grant number</v>
      </c>
      <c r="M2" s="2"/>
    </row>
    <row r="3" spans="1:13" ht="16" customHeight="1" thickBot="1" x14ac:dyDescent="0.4">
      <c r="A3" s="1" t="s">
        <v>4</v>
      </c>
      <c r="B3" s="349" t="str">
        <f>'Process PMs'!B3</f>
        <v xml:space="preserve">Enter primary contact email </v>
      </c>
      <c r="C3" s="349"/>
      <c r="D3" s="349"/>
      <c r="E3" s="349"/>
      <c r="F3" s="17"/>
      <c r="G3" s="17"/>
      <c r="H3" s="17"/>
      <c r="I3" s="17"/>
      <c r="J3" s="351" t="s">
        <v>5</v>
      </c>
      <c r="K3" s="351"/>
      <c r="L3" s="301" t="str">
        <f>'Process PMs'!J3</f>
        <v xml:space="preserve">Enter county name </v>
      </c>
      <c r="M3" s="2"/>
    </row>
    <row r="4" spans="1:13" ht="16" customHeight="1" thickBot="1" x14ac:dyDescent="0.4">
      <c r="A4" s="1" t="s">
        <v>6</v>
      </c>
      <c r="B4" s="349" t="str">
        <f>'Process PMs'!B4</f>
        <v xml:space="preserve">Enter primary contact name </v>
      </c>
      <c r="C4" s="349"/>
      <c r="D4" s="349"/>
      <c r="E4" s="349"/>
      <c r="F4" s="17"/>
      <c r="G4" s="17"/>
      <c r="H4" s="17"/>
      <c r="I4" s="17"/>
      <c r="J4" s="351" t="s">
        <v>319</v>
      </c>
      <c r="K4" s="351"/>
      <c r="L4" s="20">
        <f>'Process PMs'!J4</f>
        <v>45108</v>
      </c>
      <c r="M4" s="2"/>
    </row>
    <row r="5" spans="1:13" ht="16" customHeight="1" thickBot="1" x14ac:dyDescent="0.4">
      <c r="A5" s="1" t="s">
        <v>7</v>
      </c>
      <c r="B5" s="349" t="str">
        <f>'Process PMs'!B5</f>
        <v xml:space="preserve">Enter primary contact phone number </v>
      </c>
      <c r="C5" s="349"/>
      <c r="D5" s="349"/>
      <c r="E5" s="349"/>
      <c r="F5" s="18"/>
      <c r="G5" s="18"/>
      <c r="H5" s="18"/>
      <c r="I5" s="17"/>
      <c r="J5" s="17"/>
      <c r="K5" s="298" t="s">
        <v>320</v>
      </c>
      <c r="L5" s="127" t="str">
        <f>'Process PMs'!J5</f>
        <v>Years 1 and 2</v>
      </c>
      <c r="M5" s="300"/>
    </row>
    <row r="6" spans="1:13" ht="15" customHeight="1" thickBot="1" x14ac:dyDescent="0.4">
      <c r="A6" s="21" t="s">
        <v>34</v>
      </c>
      <c r="B6" s="21" t="s">
        <v>35</v>
      </c>
      <c r="C6" s="21" t="s">
        <v>36</v>
      </c>
      <c r="D6" s="21" t="s">
        <v>37</v>
      </c>
      <c r="E6" s="21" t="s">
        <v>38</v>
      </c>
      <c r="F6" s="21" t="s">
        <v>39</v>
      </c>
      <c r="G6" s="21" t="s">
        <v>40</v>
      </c>
      <c r="H6" s="21" t="s">
        <v>41</v>
      </c>
      <c r="I6" s="95"/>
      <c r="J6" s="96"/>
      <c r="K6" s="96"/>
      <c r="L6" s="297"/>
      <c r="M6" s="297"/>
    </row>
    <row r="7" spans="1:13" ht="16.5" customHeight="1" thickBot="1" x14ac:dyDescent="0.4">
      <c r="A7" s="275" t="str">
        <f>'Process PMs'!$A$7</f>
        <v>Jul-Sep 2023</v>
      </c>
      <c r="B7" s="275" t="str">
        <f>'Process PMs'!$B$7</f>
        <v>Oct-Dec 2023</v>
      </c>
      <c r="C7" s="275" t="str">
        <f>'Process PMs'!$C$7</f>
        <v>Jan-Mar 2024</v>
      </c>
      <c r="D7" s="275" t="str">
        <f>'Process PMs'!$D$7</f>
        <v>Apr-Jun 2024</v>
      </c>
      <c r="E7" s="275" t="str">
        <f>'Process PMs'!$E$7</f>
        <v>Jul-Sep 2024</v>
      </c>
      <c r="F7" s="275" t="str">
        <f>'Process PMs'!$F$7</f>
        <v>Oct-Dec 2024</v>
      </c>
      <c r="G7" s="275" t="str">
        <f>'Process PMs'!$G$7</f>
        <v>Jan-Mar 2025</v>
      </c>
      <c r="H7" s="275" t="str">
        <f>'Process PMs'!$H$7</f>
        <v>Apr-Jun 2025</v>
      </c>
      <c r="I7" s="344" t="s">
        <v>83</v>
      </c>
      <c r="J7" s="344" t="s">
        <v>84</v>
      </c>
      <c r="K7" s="344" t="s">
        <v>81</v>
      </c>
      <c r="L7" s="344" t="s">
        <v>9</v>
      </c>
      <c r="M7" s="346" t="s">
        <v>10</v>
      </c>
    </row>
    <row r="8" spans="1:13" ht="16" thickBot="1" x14ac:dyDescent="0.4">
      <c r="A8" s="22" t="s">
        <v>82</v>
      </c>
      <c r="B8" s="23"/>
      <c r="C8" s="23"/>
      <c r="D8" s="23"/>
      <c r="E8" s="23"/>
      <c r="F8" s="23"/>
      <c r="G8" s="23"/>
      <c r="H8" s="23"/>
      <c r="I8" s="345"/>
      <c r="J8" s="345"/>
      <c r="K8" s="345"/>
      <c r="L8" s="345"/>
      <c r="M8" s="347"/>
    </row>
    <row r="9" spans="1:13" ht="36.65" customHeight="1" x14ac:dyDescent="0.35">
      <c r="A9" s="30">
        <f>'CES-D Pre-Post'!BZ4</f>
        <v>0</v>
      </c>
      <c r="B9" s="30">
        <f>'CES-D Pre-Post'!CA4</f>
        <v>0</v>
      </c>
      <c r="C9" s="30">
        <f>'CES-D Pre-Post'!CB4</f>
        <v>0</v>
      </c>
      <c r="D9" s="30">
        <f>'CES-D Pre-Post'!CC4</f>
        <v>0</v>
      </c>
      <c r="E9" s="30">
        <f>'CES-D Pre-Post'!CD4</f>
        <v>0</v>
      </c>
      <c r="F9" s="30">
        <f>'CES-D Pre-Post'!CE4</f>
        <v>0</v>
      </c>
      <c r="G9" s="30">
        <f>'CES-D Pre-Post'!CF4</f>
        <v>0</v>
      </c>
      <c r="H9" s="97">
        <f>'CES-D Pre-Post'!CG4</f>
        <v>0</v>
      </c>
      <c r="I9" s="100">
        <f>SUM(A9:H9)</f>
        <v>0</v>
      </c>
      <c r="J9" s="31">
        <f>'CES-D Pre-Post'!$CD$2</f>
        <v>0</v>
      </c>
      <c r="K9" s="92" t="str">
        <f>IFERROR(I9/J9,"-")</f>
        <v>-</v>
      </c>
      <c r="L9" s="57" t="s">
        <v>127</v>
      </c>
      <c r="M9" s="58" t="s">
        <v>283</v>
      </c>
    </row>
    <row r="10" spans="1:13" ht="36.65" customHeight="1" x14ac:dyDescent="0.35">
      <c r="A10" s="32">
        <f>'CES-D Pre-Post'!BZ5</f>
        <v>0</v>
      </c>
      <c r="B10" s="32">
        <f>'CES-D Pre-Post'!CA5</f>
        <v>0</v>
      </c>
      <c r="C10" s="32">
        <f>'CES-D Pre-Post'!CB5</f>
        <v>0</v>
      </c>
      <c r="D10" s="32">
        <f>'CES-D Pre-Post'!CC5</f>
        <v>0</v>
      </c>
      <c r="E10" s="32">
        <f>'CES-D Pre-Post'!CD5</f>
        <v>0</v>
      </c>
      <c r="F10" s="32">
        <f>'CES-D Pre-Post'!CE5</f>
        <v>0</v>
      </c>
      <c r="G10" s="32">
        <f>'CES-D Pre-Post'!CF5</f>
        <v>0</v>
      </c>
      <c r="H10" s="98">
        <f>'CES-D Pre-Post'!CG5</f>
        <v>0</v>
      </c>
      <c r="I10" s="101">
        <f t="shared" ref="I10:I13" si="0">SUM(A10:H10)</f>
        <v>0</v>
      </c>
      <c r="J10" s="33">
        <f>'CES-D Pre-Post'!$BZ$2</f>
        <v>0</v>
      </c>
      <c r="K10" s="93" t="str">
        <f t="shared" ref="K10:K13" si="1">IFERROR(I10/J10,"-")</f>
        <v>-</v>
      </c>
      <c r="L10" s="55" t="s">
        <v>128</v>
      </c>
      <c r="M10" s="56" t="s">
        <v>284</v>
      </c>
    </row>
    <row r="11" spans="1:13" ht="36.65" customHeight="1" x14ac:dyDescent="0.35">
      <c r="A11" s="34">
        <f>'CES-D Pre-Post'!BZ6</f>
        <v>0</v>
      </c>
      <c r="B11" s="34">
        <f>'CES-D Pre-Post'!CA6</f>
        <v>0</v>
      </c>
      <c r="C11" s="34">
        <f>'CES-D Pre-Post'!CB6</f>
        <v>0</v>
      </c>
      <c r="D11" s="34">
        <f>'CES-D Pre-Post'!CC6</f>
        <v>0</v>
      </c>
      <c r="E11" s="34">
        <f>'CES-D Pre-Post'!CD6</f>
        <v>0</v>
      </c>
      <c r="F11" s="34">
        <f>'CES-D Pre-Post'!CE6</f>
        <v>0</v>
      </c>
      <c r="G11" s="34">
        <f>'CES-D Pre-Post'!CF6</f>
        <v>0</v>
      </c>
      <c r="H11" s="99">
        <f>'CES-D Pre-Post'!CG6</f>
        <v>0</v>
      </c>
      <c r="I11" s="102">
        <f t="shared" si="0"/>
        <v>0</v>
      </c>
      <c r="J11" s="35">
        <f>'CES-D Pre-Post'!$CA$2</f>
        <v>0</v>
      </c>
      <c r="K11" s="94" t="str">
        <f t="shared" si="1"/>
        <v>-</v>
      </c>
      <c r="L11" s="57" t="s">
        <v>129</v>
      </c>
      <c r="M11" s="58" t="s">
        <v>285</v>
      </c>
    </row>
    <row r="12" spans="1:13" ht="36.65" customHeight="1" x14ac:dyDescent="0.35">
      <c r="A12" s="32">
        <f>'CES-D Pre-Post'!BZ7</f>
        <v>0</v>
      </c>
      <c r="B12" s="32">
        <f>'CES-D Pre-Post'!CA7</f>
        <v>0</v>
      </c>
      <c r="C12" s="32">
        <f>'CES-D Pre-Post'!CB7</f>
        <v>0</v>
      </c>
      <c r="D12" s="32">
        <f>'CES-D Pre-Post'!CC7</f>
        <v>0</v>
      </c>
      <c r="E12" s="32">
        <f>'CES-D Pre-Post'!CD7</f>
        <v>0</v>
      </c>
      <c r="F12" s="32">
        <f>'CES-D Pre-Post'!CE7</f>
        <v>0</v>
      </c>
      <c r="G12" s="32">
        <f>'CES-D Pre-Post'!CF7</f>
        <v>0</v>
      </c>
      <c r="H12" s="98">
        <f>'CES-D Pre-Post'!CG7</f>
        <v>0</v>
      </c>
      <c r="I12" s="101">
        <f t="shared" si="0"/>
        <v>0</v>
      </c>
      <c r="J12" s="33">
        <f>'CES-D Pre-Post'!$CB$2</f>
        <v>0</v>
      </c>
      <c r="K12" s="93" t="str">
        <f t="shared" si="1"/>
        <v>-</v>
      </c>
      <c r="L12" s="55" t="s">
        <v>130</v>
      </c>
      <c r="M12" s="56" t="s">
        <v>286</v>
      </c>
    </row>
    <row r="13" spans="1:13" ht="36.65" customHeight="1" x14ac:dyDescent="0.35">
      <c r="A13" s="34">
        <f>'CES-D Pre-Post'!BZ8</f>
        <v>0</v>
      </c>
      <c r="B13" s="34">
        <f>'CES-D Pre-Post'!CA8</f>
        <v>0</v>
      </c>
      <c r="C13" s="34">
        <f>'CES-D Pre-Post'!CB8</f>
        <v>0</v>
      </c>
      <c r="D13" s="34">
        <f>'CES-D Pre-Post'!CC8</f>
        <v>0</v>
      </c>
      <c r="E13" s="34">
        <f>'CES-D Pre-Post'!CD8</f>
        <v>0</v>
      </c>
      <c r="F13" s="34">
        <f>'CES-D Pre-Post'!CE8</f>
        <v>0</v>
      </c>
      <c r="G13" s="34">
        <f>'CES-D Pre-Post'!CF8</f>
        <v>0</v>
      </c>
      <c r="H13" s="99">
        <f>'CES-D Pre-Post'!CG8</f>
        <v>0</v>
      </c>
      <c r="I13" s="102">
        <f t="shared" si="0"/>
        <v>0</v>
      </c>
      <c r="J13" s="35">
        <f>'CES-D Pre-Post'!$CC$2</f>
        <v>0</v>
      </c>
      <c r="K13" s="94" t="str">
        <f t="shared" si="1"/>
        <v>-</v>
      </c>
      <c r="L13" s="57" t="s">
        <v>131</v>
      </c>
      <c r="M13" s="58" t="s">
        <v>287</v>
      </c>
    </row>
    <row r="14" spans="1:13" s="45" customFormat="1" ht="16" hidden="1" thickBot="1" x14ac:dyDescent="0.4">
      <c r="A14" s="87">
        <v>1</v>
      </c>
      <c r="B14" s="88">
        <v>2</v>
      </c>
      <c r="C14" s="88">
        <v>3</v>
      </c>
      <c r="D14" s="87">
        <v>4</v>
      </c>
      <c r="E14" s="88">
        <v>5</v>
      </c>
      <c r="F14" s="88">
        <v>6</v>
      </c>
      <c r="G14" s="87">
        <v>7</v>
      </c>
      <c r="H14" s="88">
        <v>8</v>
      </c>
      <c r="I14" s="88"/>
      <c r="J14" s="88"/>
      <c r="K14" s="88"/>
      <c r="L14" s="89"/>
      <c r="M14" s="90"/>
    </row>
    <row r="15" spans="1:13" x14ac:dyDescent="0.35">
      <c r="A15" s="7" t="e">
        <f>#REF!</f>
        <v>#REF!</v>
      </c>
      <c r="B15" s="8"/>
      <c r="C15" s="334" t="str">
        <f>Instructions!A3</f>
        <v>Version 1.4   (04/18/2024)</v>
      </c>
      <c r="D15" s="8"/>
      <c r="E15" s="8"/>
      <c r="F15" s="8"/>
      <c r="G15" s="8"/>
      <c r="H15" s="8"/>
      <c r="I15" s="8"/>
      <c r="J15" s="8"/>
      <c r="K15" s="8"/>
      <c r="L15" s="8"/>
      <c r="M15" s="9"/>
    </row>
  </sheetData>
  <sheetProtection password="CFB0" sheet="1" objects="1" scenarios="1"/>
  <mergeCells count="12">
    <mergeCell ref="B2:E2"/>
    <mergeCell ref="B3:E3"/>
    <mergeCell ref="B4:E4"/>
    <mergeCell ref="B5:E5"/>
    <mergeCell ref="J2:K2"/>
    <mergeCell ref="J3:K3"/>
    <mergeCell ref="J4:K4"/>
    <mergeCell ref="K7:K8"/>
    <mergeCell ref="L7:L8"/>
    <mergeCell ref="I7:I8"/>
    <mergeCell ref="J7:J8"/>
    <mergeCell ref="M7:M8"/>
  </mergeCells>
  <pageMargins left="0.25" right="0.25" top="0.75" bottom="0.75" header="0.3" footer="0.3"/>
  <pageSetup scale="69" fitToHeight="0" orientation="landscape" r:id="rId1"/>
  <ignoredErrors>
    <ignoredError sqref="L4"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G502"/>
  <sheetViews>
    <sheetView workbookViewId="0">
      <pane xSplit="2" ySplit="2" topLeftCell="C3" activePane="bottomRight" state="frozen"/>
      <selection pane="topRight" activeCell="B1" sqref="B1"/>
      <selection pane="bottomLeft" activeCell="A3" sqref="A3"/>
      <selection pane="bottomRight" activeCell="A3" sqref="A3"/>
    </sheetView>
  </sheetViews>
  <sheetFormatPr defaultColWidth="9.1796875" defaultRowHeight="14.5" x14ac:dyDescent="0.35"/>
  <cols>
    <col min="1" max="1" width="11.08984375" style="19" customWidth="1"/>
    <col min="2" max="2" width="12.7265625" style="19" customWidth="1"/>
    <col min="3" max="3" width="15.81640625" style="19" bestFit="1" customWidth="1"/>
    <col min="4" max="4" width="20.81640625" style="118" customWidth="1"/>
    <col min="5" max="6" width="10.7265625" style="177" customWidth="1"/>
    <col min="7" max="14" width="5.54296875" style="19" customWidth="1"/>
    <col min="15" max="15" width="4.1796875" style="19" bestFit="1" customWidth="1"/>
    <col min="16" max="16" width="6.453125" style="19" customWidth="1"/>
    <col min="17" max="17" width="7.54296875" style="19" customWidth="1"/>
    <col min="18" max="18" width="6.81640625" style="19" bestFit="1" customWidth="1"/>
    <col min="19" max="19" width="8.54296875" style="19" customWidth="1"/>
    <col min="20" max="20" width="5.7265625" style="19" customWidth="1"/>
    <col min="21" max="22" width="9.7265625" style="19" customWidth="1"/>
    <col min="23" max="25" width="9.1796875" style="19"/>
    <col min="26" max="26" width="8.7265625" style="19" customWidth="1"/>
    <col min="27" max="27" width="8.7265625" style="86" customWidth="1"/>
    <col min="28" max="30" width="9.1796875" style="19"/>
    <col min="31" max="32" width="0" hidden="1" customWidth="1"/>
    <col min="34" max="16384" width="9.1796875" style="19"/>
  </cols>
  <sheetData>
    <row r="1" spans="1:32" ht="18.75" customHeight="1" x14ac:dyDescent="0.35">
      <c r="A1" s="249" t="s">
        <v>179</v>
      </c>
      <c r="B1" s="249"/>
      <c r="C1" s="250"/>
      <c r="D1" s="251"/>
      <c r="E1" s="252"/>
      <c r="F1" s="253"/>
      <c r="G1" s="359" t="s">
        <v>142</v>
      </c>
      <c r="H1" s="360"/>
      <c r="I1" s="360"/>
      <c r="J1" s="360"/>
      <c r="K1" s="360"/>
      <c r="L1" s="360"/>
      <c r="M1" s="360"/>
      <c r="N1" s="360"/>
      <c r="O1" s="357" t="s">
        <v>243</v>
      </c>
      <c r="P1" s="357"/>
      <c r="Q1" s="357"/>
      <c r="R1" s="357"/>
      <c r="S1" s="357"/>
      <c r="T1" s="357"/>
      <c r="U1" s="357"/>
      <c r="V1" s="358"/>
      <c r="W1" s="352" t="s">
        <v>186</v>
      </c>
      <c r="X1" s="353"/>
      <c r="Z1" s="354" t="s">
        <v>104</v>
      </c>
      <c r="AA1" s="355"/>
      <c r="AB1" s="355"/>
      <c r="AC1" s="355"/>
      <c r="AD1" s="356"/>
      <c r="AE1" s="14">
        <f>calcs!D1</f>
        <v>45108</v>
      </c>
    </row>
    <row r="2" spans="1:32" s="36" customFormat="1" ht="34.5" x14ac:dyDescent="0.35">
      <c r="A2" s="246" t="s">
        <v>341</v>
      </c>
      <c r="B2" s="246" t="s">
        <v>241</v>
      </c>
      <c r="C2" s="247" t="s">
        <v>141</v>
      </c>
      <c r="D2" s="246" t="s">
        <v>244</v>
      </c>
      <c r="E2" s="248" t="s">
        <v>66</v>
      </c>
      <c r="F2" s="248" t="s">
        <v>67</v>
      </c>
      <c r="G2" s="60">
        <v>1</v>
      </c>
      <c r="H2" s="60">
        <v>2</v>
      </c>
      <c r="I2" s="60">
        <v>3</v>
      </c>
      <c r="J2" s="60">
        <v>4</v>
      </c>
      <c r="K2" s="60">
        <v>5</v>
      </c>
      <c r="L2" s="60">
        <v>6</v>
      </c>
      <c r="M2" s="60">
        <v>7</v>
      </c>
      <c r="N2" s="60">
        <v>8</v>
      </c>
      <c r="O2" s="59" t="s">
        <v>87</v>
      </c>
      <c r="P2" s="59" t="s">
        <v>99</v>
      </c>
      <c r="Q2" s="59" t="s">
        <v>86</v>
      </c>
      <c r="R2" s="59" t="s">
        <v>98</v>
      </c>
      <c r="S2" s="59" t="s">
        <v>85</v>
      </c>
      <c r="T2" s="59" t="s">
        <v>97</v>
      </c>
      <c r="U2" s="59" t="s">
        <v>88</v>
      </c>
      <c r="V2" s="59" t="s">
        <v>251</v>
      </c>
      <c r="W2" s="59" t="s">
        <v>182</v>
      </c>
      <c r="X2" s="59" t="s">
        <v>183</v>
      </c>
      <c r="Y2" s="59" t="s">
        <v>184</v>
      </c>
      <c r="Z2" s="59" t="s">
        <v>64</v>
      </c>
      <c r="AA2" s="59" t="s">
        <v>65</v>
      </c>
      <c r="AB2" s="59" t="s">
        <v>180</v>
      </c>
      <c r="AC2" s="59" t="s">
        <v>181</v>
      </c>
      <c r="AD2" s="59" t="s">
        <v>185</v>
      </c>
      <c r="AE2" s="36" t="s">
        <v>367</v>
      </c>
      <c r="AF2" s="36" t="s">
        <v>368</v>
      </c>
    </row>
    <row r="3" spans="1:32" s="117" customFormat="1" ht="15" customHeight="1" x14ac:dyDescent="0.35">
      <c r="A3" s="192"/>
      <c r="B3" s="192"/>
      <c r="C3" s="193"/>
      <c r="D3" s="193"/>
      <c r="E3" s="237"/>
      <c r="F3" s="237"/>
      <c r="G3" s="194"/>
      <c r="H3" s="194"/>
      <c r="I3" s="194"/>
      <c r="J3" s="194"/>
      <c r="K3" s="194"/>
      <c r="L3" s="194"/>
      <c r="M3" s="195"/>
      <c r="N3" s="195"/>
      <c r="O3" s="195"/>
      <c r="P3" s="193"/>
      <c r="Q3" s="193"/>
      <c r="R3" s="193"/>
      <c r="S3" s="193"/>
      <c r="T3" s="193"/>
      <c r="U3" s="193"/>
      <c r="V3" s="193"/>
      <c r="W3" s="193"/>
      <c r="X3" s="193"/>
      <c r="Y3" s="309" t="str">
        <f>IF(E3="","",IF(E3&gt;0,"Yes","No"))</f>
        <v/>
      </c>
      <c r="Z3" s="196" t="str">
        <f>IF('CES-D Pre-Post'!F4="","",'CES-D Pre-Post'!F4)</f>
        <v/>
      </c>
      <c r="AA3" s="197" t="str">
        <f>IF('CES-D Pre-Post'!AA4="","",'CES-D Pre-Post'!AA4)</f>
        <v/>
      </c>
      <c r="AB3" s="238" t="str">
        <f>'CES-D Pre-Post'!BI4</f>
        <v/>
      </c>
      <c r="AC3" s="238" t="str">
        <f>'CES-D Pre-Post'!BJ4</f>
        <v/>
      </c>
      <c r="AD3" s="238" t="str">
        <f>'CES-D Pre-Post'!BK4</f>
        <v xml:space="preserve"> </v>
      </c>
      <c r="AE3" s="117" t="str">
        <f>IF(E3="","",INT((((YEAR(E3)-YEAR($AE$1))*12+MONTH(E3)-MONTH($AE$1)+1)+2)/3))</f>
        <v/>
      </c>
      <c r="AF3" s="117" t="str">
        <f>IF(F3="","",INT((((YEAR(F3)-YEAR($AE$1))*12+MONTH(F3)-MONTH($AE$1)+1)+2)/3))</f>
        <v/>
      </c>
    </row>
    <row r="4" spans="1:32" s="117" customFormat="1" ht="15" customHeight="1" x14ac:dyDescent="0.35">
      <c r="A4" s="198"/>
      <c r="B4" s="198"/>
      <c r="C4" s="199"/>
      <c r="D4" s="199"/>
      <c r="E4" s="239"/>
      <c r="F4" s="239"/>
      <c r="G4" s="200"/>
      <c r="H4" s="200"/>
      <c r="I4" s="200"/>
      <c r="J4" s="200"/>
      <c r="K4" s="200"/>
      <c r="L4" s="200"/>
      <c r="M4" s="200"/>
      <c r="N4" s="200"/>
      <c r="O4" s="200"/>
      <c r="P4" s="199"/>
      <c r="Q4" s="199"/>
      <c r="R4" s="199"/>
      <c r="S4" s="199"/>
      <c r="T4" s="199"/>
      <c r="U4" s="199"/>
      <c r="V4" s="199"/>
      <c r="W4" s="199"/>
      <c r="X4" s="199"/>
      <c r="Y4" s="308" t="str">
        <f t="shared" ref="Y4:Y67" si="0">IF(E4="","",IF(E4&gt;0,"Yes","No"))</f>
        <v/>
      </c>
      <c r="Z4" s="196" t="str">
        <f>IF('CES-D Pre-Post'!F5="","",'CES-D Pre-Post'!F5)</f>
        <v/>
      </c>
      <c r="AA4" s="197" t="str">
        <f>IF('CES-D Pre-Post'!AA5="","",'CES-D Pre-Post'!AA5)</f>
        <v/>
      </c>
      <c r="AB4" s="238" t="str">
        <f>'CES-D Pre-Post'!BI5</f>
        <v/>
      </c>
      <c r="AC4" s="238" t="str">
        <f>'CES-D Pre-Post'!BJ5</f>
        <v/>
      </c>
      <c r="AD4" s="238" t="str">
        <f>'CES-D Pre-Post'!BK5</f>
        <v xml:space="preserve"> </v>
      </c>
      <c r="AE4" s="117" t="str">
        <f t="shared" ref="AE4:AE67" si="1">IF(E4="","",INT((((YEAR(E4)-YEAR($AE$1))*12+MONTH(E4)-MONTH($AE$1)+1)+2)/3))</f>
        <v/>
      </c>
      <c r="AF4" s="117" t="str">
        <f t="shared" ref="AF4:AF67" si="2">IF(F4="","",INT((((YEAR(F4)-YEAR($AE$1))*12+MONTH(F4)-MONTH($AE$1)+1)+2)/3))</f>
        <v/>
      </c>
    </row>
    <row r="5" spans="1:32" s="117" customFormat="1" ht="15" customHeight="1" x14ac:dyDescent="0.35">
      <c r="A5" s="201"/>
      <c r="B5" s="201"/>
      <c r="C5" s="202"/>
      <c r="D5" s="202"/>
      <c r="E5" s="240"/>
      <c r="F5" s="240"/>
      <c r="G5" s="194"/>
      <c r="H5" s="194"/>
      <c r="I5" s="194"/>
      <c r="J5" s="194"/>
      <c r="K5" s="194"/>
      <c r="L5" s="194"/>
      <c r="M5" s="195"/>
      <c r="N5" s="195"/>
      <c r="O5" s="195"/>
      <c r="P5" s="193"/>
      <c r="Q5" s="193"/>
      <c r="R5" s="193"/>
      <c r="S5" s="193"/>
      <c r="T5" s="193"/>
      <c r="U5" s="193"/>
      <c r="V5" s="193"/>
      <c r="W5" s="193"/>
      <c r="X5" s="193"/>
      <c r="Y5" s="309" t="str">
        <f t="shared" si="0"/>
        <v/>
      </c>
      <c r="Z5" s="196" t="str">
        <f>IF('CES-D Pre-Post'!F6="","",'CES-D Pre-Post'!F6)</f>
        <v/>
      </c>
      <c r="AA5" s="197" t="str">
        <f>IF('CES-D Pre-Post'!AA6="","",'CES-D Pre-Post'!AA6)</f>
        <v/>
      </c>
      <c r="AB5" s="238" t="str">
        <f>'CES-D Pre-Post'!BI6</f>
        <v/>
      </c>
      <c r="AC5" s="238" t="str">
        <f>'CES-D Pre-Post'!BJ6</f>
        <v/>
      </c>
      <c r="AD5" s="238" t="str">
        <f>'CES-D Pre-Post'!BK6</f>
        <v xml:space="preserve"> </v>
      </c>
      <c r="AE5" s="117" t="str">
        <f t="shared" si="1"/>
        <v/>
      </c>
      <c r="AF5" s="117" t="str">
        <f t="shared" si="2"/>
        <v/>
      </c>
    </row>
    <row r="6" spans="1:32" s="117" customFormat="1" ht="15" customHeight="1" x14ac:dyDescent="0.35">
      <c r="A6" s="198"/>
      <c r="B6" s="198"/>
      <c r="C6" s="199"/>
      <c r="D6" s="199"/>
      <c r="E6" s="239"/>
      <c r="F6" s="239"/>
      <c r="G6" s="200"/>
      <c r="H6" s="200"/>
      <c r="I6" s="200"/>
      <c r="J6" s="200"/>
      <c r="K6" s="200"/>
      <c r="L6" s="200"/>
      <c r="M6" s="200"/>
      <c r="N6" s="200"/>
      <c r="O6" s="200"/>
      <c r="P6" s="199"/>
      <c r="Q6" s="199"/>
      <c r="R6" s="199"/>
      <c r="S6" s="199"/>
      <c r="T6" s="199"/>
      <c r="U6" s="199"/>
      <c r="V6" s="199"/>
      <c r="W6" s="199"/>
      <c r="X6" s="199"/>
      <c r="Y6" s="308" t="str">
        <f t="shared" si="0"/>
        <v/>
      </c>
      <c r="Z6" s="196" t="str">
        <f>IF('CES-D Pre-Post'!F7="","",'CES-D Pre-Post'!F7)</f>
        <v/>
      </c>
      <c r="AA6" s="197" t="str">
        <f>IF('CES-D Pre-Post'!AA7="","",'CES-D Pre-Post'!AA7)</f>
        <v/>
      </c>
      <c r="AB6" s="238" t="str">
        <f>'CES-D Pre-Post'!BI7</f>
        <v/>
      </c>
      <c r="AC6" s="238" t="str">
        <f>'CES-D Pre-Post'!BJ7</f>
        <v/>
      </c>
      <c r="AD6" s="238" t="str">
        <f>'CES-D Pre-Post'!BK7</f>
        <v xml:space="preserve"> </v>
      </c>
      <c r="AE6" s="117" t="str">
        <f t="shared" si="1"/>
        <v/>
      </c>
      <c r="AF6" s="117" t="str">
        <f t="shared" si="2"/>
        <v/>
      </c>
    </row>
    <row r="7" spans="1:32" s="117" customFormat="1" ht="15" customHeight="1" x14ac:dyDescent="0.35">
      <c r="A7" s="201"/>
      <c r="B7" s="201"/>
      <c r="C7" s="202"/>
      <c r="D7" s="202"/>
      <c r="E7" s="240"/>
      <c r="F7" s="240"/>
      <c r="G7" s="194"/>
      <c r="H7" s="194"/>
      <c r="I7" s="194"/>
      <c r="J7" s="194"/>
      <c r="K7" s="194"/>
      <c r="L7" s="194"/>
      <c r="M7" s="195"/>
      <c r="N7" s="195"/>
      <c r="O7" s="195"/>
      <c r="P7" s="193"/>
      <c r="Q7" s="193"/>
      <c r="R7" s="193"/>
      <c r="S7" s="193"/>
      <c r="T7" s="193"/>
      <c r="U7" s="193"/>
      <c r="V7" s="193"/>
      <c r="W7" s="193"/>
      <c r="X7" s="193"/>
      <c r="Y7" s="309" t="str">
        <f t="shared" si="0"/>
        <v/>
      </c>
      <c r="Z7" s="196" t="str">
        <f>IF('CES-D Pre-Post'!F8="","",'CES-D Pre-Post'!F8)</f>
        <v/>
      </c>
      <c r="AA7" s="197" t="str">
        <f>IF('CES-D Pre-Post'!AA8="","",'CES-D Pre-Post'!AA8)</f>
        <v/>
      </c>
      <c r="AB7" s="238" t="str">
        <f>'CES-D Pre-Post'!BI8</f>
        <v/>
      </c>
      <c r="AC7" s="238" t="str">
        <f>'CES-D Pre-Post'!BJ8</f>
        <v/>
      </c>
      <c r="AD7" s="238" t="str">
        <f>'CES-D Pre-Post'!BK8</f>
        <v xml:space="preserve"> </v>
      </c>
      <c r="AE7" s="117" t="str">
        <f t="shared" si="1"/>
        <v/>
      </c>
      <c r="AF7" s="117" t="str">
        <f t="shared" si="2"/>
        <v/>
      </c>
    </row>
    <row r="8" spans="1:32" s="117" customFormat="1" ht="15" customHeight="1" x14ac:dyDescent="0.35">
      <c r="A8" s="198"/>
      <c r="B8" s="198"/>
      <c r="C8" s="199"/>
      <c r="D8" s="199"/>
      <c r="E8" s="239"/>
      <c r="F8" s="239"/>
      <c r="G8" s="200"/>
      <c r="H8" s="200"/>
      <c r="I8" s="200"/>
      <c r="J8" s="200"/>
      <c r="K8" s="200"/>
      <c r="L8" s="200"/>
      <c r="M8" s="200"/>
      <c r="N8" s="200"/>
      <c r="O8" s="200"/>
      <c r="P8" s="199"/>
      <c r="Q8" s="199"/>
      <c r="R8" s="199"/>
      <c r="S8" s="199"/>
      <c r="T8" s="199"/>
      <c r="U8" s="199"/>
      <c r="V8" s="199"/>
      <c r="W8" s="199"/>
      <c r="X8" s="199"/>
      <c r="Y8" s="308" t="str">
        <f t="shared" si="0"/>
        <v/>
      </c>
      <c r="Z8" s="196" t="str">
        <f>IF('CES-D Pre-Post'!F9="","",'CES-D Pre-Post'!F9)</f>
        <v/>
      </c>
      <c r="AA8" s="197" t="str">
        <f>IF('CES-D Pre-Post'!AA9="","",'CES-D Pre-Post'!AA9)</f>
        <v/>
      </c>
      <c r="AB8" s="238" t="str">
        <f>'CES-D Pre-Post'!BI9</f>
        <v/>
      </c>
      <c r="AC8" s="238" t="str">
        <f>'CES-D Pre-Post'!BJ9</f>
        <v/>
      </c>
      <c r="AD8" s="238" t="str">
        <f>'CES-D Pre-Post'!BK9</f>
        <v xml:space="preserve"> </v>
      </c>
      <c r="AE8" s="117" t="str">
        <f t="shared" si="1"/>
        <v/>
      </c>
      <c r="AF8" s="117" t="str">
        <f t="shared" si="2"/>
        <v/>
      </c>
    </row>
    <row r="9" spans="1:32" s="117" customFormat="1" ht="15" customHeight="1" x14ac:dyDescent="0.35">
      <c r="A9" s="201"/>
      <c r="B9" s="201"/>
      <c r="C9" s="202"/>
      <c r="D9" s="202"/>
      <c r="E9" s="240"/>
      <c r="F9" s="240"/>
      <c r="G9" s="194"/>
      <c r="H9" s="194"/>
      <c r="I9" s="194"/>
      <c r="J9" s="194"/>
      <c r="K9" s="194"/>
      <c r="L9" s="194"/>
      <c r="M9" s="195"/>
      <c r="N9" s="195"/>
      <c r="O9" s="195"/>
      <c r="P9" s="193"/>
      <c r="Q9" s="193"/>
      <c r="R9" s="193"/>
      <c r="S9" s="193"/>
      <c r="T9" s="193"/>
      <c r="U9" s="193"/>
      <c r="V9" s="193"/>
      <c r="W9" s="193"/>
      <c r="X9" s="193"/>
      <c r="Y9" s="309" t="str">
        <f t="shared" si="0"/>
        <v/>
      </c>
      <c r="Z9" s="196" t="str">
        <f>IF('CES-D Pre-Post'!F10="","",'CES-D Pre-Post'!F10)</f>
        <v/>
      </c>
      <c r="AA9" s="197" t="str">
        <f>IF('CES-D Pre-Post'!AA10="","",'CES-D Pre-Post'!AA10)</f>
        <v/>
      </c>
      <c r="AB9" s="238" t="str">
        <f>'CES-D Pre-Post'!BI10</f>
        <v/>
      </c>
      <c r="AC9" s="238" t="str">
        <f>'CES-D Pre-Post'!BJ10</f>
        <v/>
      </c>
      <c r="AD9" s="238" t="str">
        <f>'CES-D Pre-Post'!BK10</f>
        <v xml:space="preserve"> </v>
      </c>
      <c r="AE9" s="117" t="str">
        <f t="shared" si="1"/>
        <v/>
      </c>
      <c r="AF9" s="117" t="str">
        <f t="shared" si="2"/>
        <v/>
      </c>
    </row>
    <row r="10" spans="1:32" s="117" customFormat="1" ht="15" customHeight="1" x14ac:dyDescent="0.35">
      <c r="A10" s="198"/>
      <c r="B10" s="198"/>
      <c r="C10" s="199"/>
      <c r="D10" s="199"/>
      <c r="E10" s="239"/>
      <c r="F10" s="239"/>
      <c r="G10" s="200"/>
      <c r="H10" s="200"/>
      <c r="I10" s="200"/>
      <c r="J10" s="200"/>
      <c r="K10" s="200"/>
      <c r="L10" s="200"/>
      <c r="M10" s="200"/>
      <c r="N10" s="200"/>
      <c r="O10" s="200"/>
      <c r="P10" s="199"/>
      <c r="Q10" s="199"/>
      <c r="R10" s="199"/>
      <c r="S10" s="199"/>
      <c r="T10" s="199"/>
      <c r="U10" s="199"/>
      <c r="V10" s="199"/>
      <c r="W10" s="199"/>
      <c r="X10" s="199"/>
      <c r="Y10" s="308" t="str">
        <f t="shared" si="0"/>
        <v/>
      </c>
      <c r="Z10" s="196" t="str">
        <f>IF('CES-D Pre-Post'!F11="","",'CES-D Pre-Post'!F11)</f>
        <v/>
      </c>
      <c r="AA10" s="197" t="str">
        <f>IF('CES-D Pre-Post'!AA11="","",'CES-D Pre-Post'!AA11)</f>
        <v/>
      </c>
      <c r="AB10" s="238" t="str">
        <f>'CES-D Pre-Post'!BI11</f>
        <v/>
      </c>
      <c r="AC10" s="238" t="str">
        <f>'CES-D Pre-Post'!BJ11</f>
        <v/>
      </c>
      <c r="AD10" s="238" t="str">
        <f>'CES-D Pre-Post'!BK11</f>
        <v xml:space="preserve"> </v>
      </c>
      <c r="AE10" s="117" t="str">
        <f t="shared" si="1"/>
        <v/>
      </c>
      <c r="AF10" s="117" t="str">
        <f t="shared" si="2"/>
        <v/>
      </c>
    </row>
    <row r="11" spans="1:32" s="117" customFormat="1" ht="15" customHeight="1" x14ac:dyDescent="0.35">
      <c r="A11" s="201"/>
      <c r="B11" s="201"/>
      <c r="C11" s="202"/>
      <c r="D11" s="202"/>
      <c r="E11" s="240"/>
      <c r="F11" s="240"/>
      <c r="G11" s="194"/>
      <c r="H11" s="194"/>
      <c r="I11" s="194"/>
      <c r="J11" s="194"/>
      <c r="K11" s="194"/>
      <c r="L11" s="194"/>
      <c r="M11" s="195"/>
      <c r="N11" s="195"/>
      <c r="O11" s="195"/>
      <c r="P11" s="193"/>
      <c r="Q11" s="193"/>
      <c r="R11" s="193"/>
      <c r="S11" s="193"/>
      <c r="T11" s="193"/>
      <c r="U11" s="193"/>
      <c r="V11" s="193"/>
      <c r="W11" s="193"/>
      <c r="X11" s="193"/>
      <c r="Y11" s="309" t="str">
        <f t="shared" si="0"/>
        <v/>
      </c>
      <c r="Z11" s="196" t="str">
        <f>IF('CES-D Pre-Post'!F12="","",'CES-D Pre-Post'!F12)</f>
        <v/>
      </c>
      <c r="AA11" s="197" t="str">
        <f>IF('CES-D Pre-Post'!AA12="","",'CES-D Pre-Post'!AA12)</f>
        <v/>
      </c>
      <c r="AB11" s="238" t="str">
        <f>'CES-D Pre-Post'!BI12</f>
        <v/>
      </c>
      <c r="AC11" s="238" t="str">
        <f>'CES-D Pre-Post'!BJ12</f>
        <v/>
      </c>
      <c r="AD11" s="238" t="str">
        <f>'CES-D Pre-Post'!BK12</f>
        <v xml:space="preserve"> </v>
      </c>
      <c r="AE11" s="117" t="str">
        <f t="shared" si="1"/>
        <v/>
      </c>
      <c r="AF11" s="117" t="str">
        <f t="shared" si="2"/>
        <v/>
      </c>
    </row>
    <row r="12" spans="1:32" s="117" customFormat="1" ht="15" customHeight="1" x14ac:dyDescent="0.35">
      <c r="A12" s="198"/>
      <c r="B12" s="198"/>
      <c r="C12" s="199"/>
      <c r="D12" s="199"/>
      <c r="E12" s="239"/>
      <c r="F12" s="239"/>
      <c r="G12" s="200"/>
      <c r="H12" s="200"/>
      <c r="I12" s="200"/>
      <c r="J12" s="200"/>
      <c r="K12" s="200"/>
      <c r="L12" s="200"/>
      <c r="M12" s="200"/>
      <c r="N12" s="200"/>
      <c r="O12" s="200"/>
      <c r="P12" s="199"/>
      <c r="Q12" s="199"/>
      <c r="R12" s="199"/>
      <c r="S12" s="199"/>
      <c r="T12" s="199"/>
      <c r="U12" s="199"/>
      <c r="V12" s="199"/>
      <c r="W12" s="199"/>
      <c r="X12" s="199"/>
      <c r="Y12" s="308" t="str">
        <f t="shared" si="0"/>
        <v/>
      </c>
      <c r="Z12" s="196" t="str">
        <f>IF('CES-D Pre-Post'!F13="","",'CES-D Pre-Post'!F13)</f>
        <v/>
      </c>
      <c r="AA12" s="197" t="str">
        <f>IF('CES-D Pre-Post'!AA13="","",'CES-D Pre-Post'!AA13)</f>
        <v/>
      </c>
      <c r="AB12" s="238" t="str">
        <f>'CES-D Pre-Post'!BI13</f>
        <v/>
      </c>
      <c r="AC12" s="238" t="str">
        <f>'CES-D Pre-Post'!BJ13</f>
        <v/>
      </c>
      <c r="AD12" s="238" t="str">
        <f>'CES-D Pre-Post'!BK13</f>
        <v xml:space="preserve"> </v>
      </c>
      <c r="AE12" s="117" t="str">
        <f t="shared" si="1"/>
        <v/>
      </c>
      <c r="AF12" s="117" t="str">
        <f t="shared" si="2"/>
        <v/>
      </c>
    </row>
    <row r="13" spans="1:32" s="117" customFormat="1" ht="15" customHeight="1" x14ac:dyDescent="0.35">
      <c r="A13" s="201"/>
      <c r="B13" s="201"/>
      <c r="C13" s="202"/>
      <c r="D13" s="202"/>
      <c r="E13" s="240"/>
      <c r="F13" s="240"/>
      <c r="G13" s="194"/>
      <c r="H13" s="194"/>
      <c r="I13" s="194"/>
      <c r="J13" s="194"/>
      <c r="K13" s="194"/>
      <c r="L13" s="194"/>
      <c r="M13" s="195"/>
      <c r="N13" s="195"/>
      <c r="O13" s="195"/>
      <c r="P13" s="193"/>
      <c r="Q13" s="193"/>
      <c r="R13" s="193"/>
      <c r="S13" s="193"/>
      <c r="T13" s="193"/>
      <c r="U13" s="193"/>
      <c r="V13" s="193"/>
      <c r="W13" s="193"/>
      <c r="X13" s="193"/>
      <c r="Y13" s="309" t="str">
        <f t="shared" si="0"/>
        <v/>
      </c>
      <c r="Z13" s="196" t="str">
        <f>IF('CES-D Pre-Post'!F14="","",'CES-D Pre-Post'!F14)</f>
        <v/>
      </c>
      <c r="AA13" s="197" t="str">
        <f>IF('CES-D Pre-Post'!AA14="","",'CES-D Pre-Post'!AA14)</f>
        <v/>
      </c>
      <c r="AB13" s="238" t="str">
        <f>'CES-D Pre-Post'!BI14</f>
        <v/>
      </c>
      <c r="AC13" s="238" t="str">
        <f>'CES-D Pre-Post'!BJ14</f>
        <v/>
      </c>
      <c r="AD13" s="238" t="str">
        <f>'CES-D Pre-Post'!BK14</f>
        <v xml:space="preserve"> </v>
      </c>
      <c r="AE13" s="117" t="str">
        <f t="shared" si="1"/>
        <v/>
      </c>
      <c r="AF13" s="117" t="str">
        <f t="shared" si="2"/>
        <v/>
      </c>
    </row>
    <row r="14" spans="1:32" s="117" customFormat="1" ht="15" customHeight="1" x14ac:dyDescent="0.35">
      <c r="A14" s="198"/>
      <c r="B14" s="198"/>
      <c r="C14" s="199"/>
      <c r="D14" s="199"/>
      <c r="E14" s="239"/>
      <c r="F14" s="239"/>
      <c r="G14" s="200"/>
      <c r="H14" s="200"/>
      <c r="I14" s="200"/>
      <c r="J14" s="200"/>
      <c r="K14" s="200"/>
      <c r="L14" s="200"/>
      <c r="M14" s="200"/>
      <c r="N14" s="200"/>
      <c r="O14" s="200"/>
      <c r="P14" s="199"/>
      <c r="Q14" s="199"/>
      <c r="R14" s="199"/>
      <c r="S14" s="199"/>
      <c r="T14" s="199"/>
      <c r="U14" s="199"/>
      <c r="V14" s="199"/>
      <c r="W14" s="199"/>
      <c r="X14" s="199"/>
      <c r="Y14" s="308" t="str">
        <f t="shared" si="0"/>
        <v/>
      </c>
      <c r="Z14" s="196" t="str">
        <f>IF('CES-D Pre-Post'!F15="","",'CES-D Pre-Post'!F15)</f>
        <v/>
      </c>
      <c r="AA14" s="197" t="str">
        <f>IF('CES-D Pre-Post'!AA15="","",'CES-D Pre-Post'!AA15)</f>
        <v/>
      </c>
      <c r="AB14" s="238" t="str">
        <f>'CES-D Pre-Post'!BI15</f>
        <v/>
      </c>
      <c r="AC14" s="238" t="str">
        <f>'CES-D Pre-Post'!BJ15</f>
        <v/>
      </c>
      <c r="AD14" s="238" t="str">
        <f>'CES-D Pre-Post'!BK15</f>
        <v xml:space="preserve"> </v>
      </c>
      <c r="AE14" s="117" t="str">
        <f t="shared" si="1"/>
        <v/>
      </c>
      <c r="AF14" s="117" t="str">
        <f t="shared" si="2"/>
        <v/>
      </c>
    </row>
    <row r="15" spans="1:32" s="117" customFormat="1" ht="15" customHeight="1" x14ac:dyDescent="0.35">
      <c r="A15" s="201"/>
      <c r="B15" s="201"/>
      <c r="C15" s="202"/>
      <c r="D15" s="202"/>
      <c r="E15" s="240"/>
      <c r="F15" s="240"/>
      <c r="G15" s="194"/>
      <c r="H15" s="194"/>
      <c r="I15" s="194"/>
      <c r="J15" s="194"/>
      <c r="K15" s="194"/>
      <c r="L15" s="194"/>
      <c r="M15" s="195"/>
      <c r="N15" s="195"/>
      <c r="O15" s="195"/>
      <c r="P15" s="193"/>
      <c r="Q15" s="193"/>
      <c r="R15" s="193"/>
      <c r="S15" s="193"/>
      <c r="T15" s="193"/>
      <c r="U15" s="193"/>
      <c r="V15" s="193"/>
      <c r="W15" s="193"/>
      <c r="X15" s="193"/>
      <c r="Y15" s="309" t="str">
        <f t="shared" si="0"/>
        <v/>
      </c>
      <c r="Z15" s="196" t="str">
        <f>IF('CES-D Pre-Post'!F16="","",'CES-D Pre-Post'!F16)</f>
        <v/>
      </c>
      <c r="AA15" s="197" t="str">
        <f>IF('CES-D Pre-Post'!AA16="","",'CES-D Pre-Post'!AA16)</f>
        <v/>
      </c>
      <c r="AB15" s="238" t="str">
        <f>'CES-D Pre-Post'!BI16</f>
        <v/>
      </c>
      <c r="AC15" s="238" t="str">
        <f>'CES-D Pre-Post'!BJ16</f>
        <v/>
      </c>
      <c r="AD15" s="238" t="str">
        <f>'CES-D Pre-Post'!BK16</f>
        <v xml:space="preserve"> </v>
      </c>
      <c r="AE15" s="117" t="str">
        <f t="shared" si="1"/>
        <v/>
      </c>
      <c r="AF15" s="117" t="str">
        <f t="shared" si="2"/>
        <v/>
      </c>
    </row>
    <row r="16" spans="1:32" s="117" customFormat="1" ht="15" customHeight="1" x14ac:dyDescent="0.35">
      <c r="A16" s="198"/>
      <c r="B16" s="198"/>
      <c r="C16" s="199"/>
      <c r="D16" s="199"/>
      <c r="E16" s="239"/>
      <c r="F16" s="239"/>
      <c r="G16" s="200"/>
      <c r="H16" s="200"/>
      <c r="I16" s="200"/>
      <c r="J16" s="200"/>
      <c r="K16" s="200"/>
      <c r="L16" s="200"/>
      <c r="M16" s="200"/>
      <c r="N16" s="200"/>
      <c r="O16" s="200"/>
      <c r="P16" s="199"/>
      <c r="Q16" s="199"/>
      <c r="R16" s="199"/>
      <c r="S16" s="199"/>
      <c r="T16" s="199"/>
      <c r="U16" s="199"/>
      <c r="V16" s="199"/>
      <c r="W16" s="199"/>
      <c r="X16" s="199"/>
      <c r="Y16" s="308" t="str">
        <f t="shared" si="0"/>
        <v/>
      </c>
      <c r="Z16" s="196" t="str">
        <f>IF('CES-D Pre-Post'!F17="","",'CES-D Pre-Post'!F17)</f>
        <v/>
      </c>
      <c r="AA16" s="197" t="str">
        <f>IF('CES-D Pre-Post'!AA17="","",'CES-D Pre-Post'!AA17)</f>
        <v/>
      </c>
      <c r="AB16" s="238" t="str">
        <f>'CES-D Pre-Post'!BI17</f>
        <v/>
      </c>
      <c r="AC16" s="238" t="str">
        <f>'CES-D Pre-Post'!BJ17</f>
        <v/>
      </c>
      <c r="AD16" s="238" t="str">
        <f>'CES-D Pre-Post'!BK17</f>
        <v xml:space="preserve"> </v>
      </c>
      <c r="AE16" s="117" t="str">
        <f t="shared" si="1"/>
        <v/>
      </c>
      <c r="AF16" s="117" t="str">
        <f t="shared" si="2"/>
        <v/>
      </c>
    </row>
    <row r="17" spans="1:32" s="117" customFormat="1" ht="15" customHeight="1" x14ac:dyDescent="0.35">
      <c r="A17" s="201"/>
      <c r="B17" s="201"/>
      <c r="C17" s="202"/>
      <c r="D17" s="202"/>
      <c r="E17" s="240"/>
      <c r="F17" s="240"/>
      <c r="G17" s="194"/>
      <c r="H17" s="194"/>
      <c r="I17" s="194"/>
      <c r="J17" s="194"/>
      <c r="K17" s="194"/>
      <c r="L17" s="194"/>
      <c r="M17" s="195"/>
      <c r="N17" s="195"/>
      <c r="O17" s="195"/>
      <c r="P17" s="193"/>
      <c r="Q17" s="193"/>
      <c r="R17" s="193"/>
      <c r="S17" s="193"/>
      <c r="T17" s="193"/>
      <c r="U17" s="193"/>
      <c r="V17" s="193"/>
      <c r="W17" s="193"/>
      <c r="X17" s="193"/>
      <c r="Y17" s="309" t="str">
        <f t="shared" si="0"/>
        <v/>
      </c>
      <c r="Z17" s="196" t="str">
        <f>IF('CES-D Pre-Post'!F18="","",'CES-D Pre-Post'!F18)</f>
        <v/>
      </c>
      <c r="AA17" s="197" t="str">
        <f>IF('CES-D Pre-Post'!AA18="","",'CES-D Pre-Post'!AA18)</f>
        <v/>
      </c>
      <c r="AB17" s="238" t="str">
        <f>'CES-D Pre-Post'!BI18</f>
        <v/>
      </c>
      <c r="AC17" s="238" t="str">
        <f>'CES-D Pre-Post'!BJ18</f>
        <v/>
      </c>
      <c r="AD17" s="238" t="str">
        <f>'CES-D Pre-Post'!BK18</f>
        <v xml:space="preserve"> </v>
      </c>
      <c r="AE17" s="117" t="str">
        <f t="shared" si="1"/>
        <v/>
      </c>
      <c r="AF17" s="117" t="str">
        <f t="shared" si="2"/>
        <v/>
      </c>
    </row>
    <row r="18" spans="1:32" s="117" customFormat="1" ht="15" customHeight="1" x14ac:dyDescent="0.35">
      <c r="A18" s="198"/>
      <c r="B18" s="198"/>
      <c r="C18" s="199"/>
      <c r="D18" s="199"/>
      <c r="E18" s="239"/>
      <c r="F18" s="239"/>
      <c r="G18" s="200"/>
      <c r="H18" s="200"/>
      <c r="I18" s="200"/>
      <c r="J18" s="200"/>
      <c r="K18" s="200"/>
      <c r="L18" s="200"/>
      <c r="M18" s="200"/>
      <c r="N18" s="200"/>
      <c r="O18" s="200"/>
      <c r="P18" s="199"/>
      <c r="Q18" s="199"/>
      <c r="R18" s="199"/>
      <c r="S18" s="199"/>
      <c r="T18" s="199"/>
      <c r="U18" s="199"/>
      <c r="V18" s="199"/>
      <c r="W18" s="199"/>
      <c r="X18" s="199"/>
      <c r="Y18" s="308" t="str">
        <f t="shared" si="0"/>
        <v/>
      </c>
      <c r="Z18" s="196" t="str">
        <f>IF('CES-D Pre-Post'!F19="","",'CES-D Pre-Post'!F19)</f>
        <v/>
      </c>
      <c r="AA18" s="197" t="str">
        <f>IF('CES-D Pre-Post'!AA19="","",'CES-D Pre-Post'!AA19)</f>
        <v/>
      </c>
      <c r="AB18" s="238" t="str">
        <f>'CES-D Pre-Post'!BI19</f>
        <v/>
      </c>
      <c r="AC18" s="238" t="str">
        <f>'CES-D Pre-Post'!BJ19</f>
        <v/>
      </c>
      <c r="AD18" s="238" t="str">
        <f>'CES-D Pre-Post'!BK19</f>
        <v xml:space="preserve"> </v>
      </c>
      <c r="AE18" s="117" t="str">
        <f t="shared" si="1"/>
        <v/>
      </c>
      <c r="AF18" s="117" t="str">
        <f t="shared" si="2"/>
        <v/>
      </c>
    </row>
    <row r="19" spans="1:32" s="117" customFormat="1" ht="15" customHeight="1" x14ac:dyDescent="0.35">
      <c r="A19" s="201"/>
      <c r="B19" s="201"/>
      <c r="C19" s="202"/>
      <c r="D19" s="202"/>
      <c r="E19" s="240"/>
      <c r="F19" s="240"/>
      <c r="G19" s="194"/>
      <c r="H19" s="194"/>
      <c r="I19" s="194"/>
      <c r="J19" s="194"/>
      <c r="K19" s="194"/>
      <c r="L19" s="194"/>
      <c r="M19" s="195"/>
      <c r="N19" s="195"/>
      <c r="O19" s="195"/>
      <c r="P19" s="193"/>
      <c r="Q19" s="193"/>
      <c r="R19" s="193"/>
      <c r="S19" s="193"/>
      <c r="T19" s="193"/>
      <c r="U19" s="193"/>
      <c r="V19" s="193"/>
      <c r="W19" s="193"/>
      <c r="X19" s="193"/>
      <c r="Y19" s="309" t="str">
        <f t="shared" si="0"/>
        <v/>
      </c>
      <c r="Z19" s="196" t="str">
        <f>IF('CES-D Pre-Post'!F20="","",'CES-D Pre-Post'!F20)</f>
        <v/>
      </c>
      <c r="AA19" s="197" t="str">
        <f>IF('CES-D Pre-Post'!AA20="","",'CES-D Pre-Post'!AA20)</f>
        <v/>
      </c>
      <c r="AB19" s="238" t="str">
        <f>'CES-D Pre-Post'!BI20</f>
        <v/>
      </c>
      <c r="AC19" s="238" t="str">
        <f>'CES-D Pre-Post'!BJ20</f>
        <v/>
      </c>
      <c r="AD19" s="238" t="str">
        <f>'CES-D Pre-Post'!BK20</f>
        <v xml:space="preserve"> </v>
      </c>
      <c r="AE19" s="117" t="str">
        <f t="shared" si="1"/>
        <v/>
      </c>
      <c r="AF19" s="117" t="str">
        <f t="shared" si="2"/>
        <v/>
      </c>
    </row>
    <row r="20" spans="1:32" s="117" customFormat="1" ht="15" customHeight="1" x14ac:dyDescent="0.35">
      <c r="A20" s="198"/>
      <c r="B20" s="198"/>
      <c r="C20" s="199"/>
      <c r="D20" s="199"/>
      <c r="E20" s="239"/>
      <c r="F20" s="239"/>
      <c r="G20" s="200"/>
      <c r="H20" s="200"/>
      <c r="I20" s="200"/>
      <c r="J20" s="200"/>
      <c r="K20" s="200"/>
      <c r="L20" s="200"/>
      <c r="M20" s="200"/>
      <c r="N20" s="200"/>
      <c r="O20" s="200"/>
      <c r="P20" s="199"/>
      <c r="Q20" s="199"/>
      <c r="R20" s="199"/>
      <c r="S20" s="199"/>
      <c r="T20" s="199"/>
      <c r="U20" s="199"/>
      <c r="V20" s="199"/>
      <c r="W20" s="199"/>
      <c r="X20" s="199"/>
      <c r="Y20" s="308" t="str">
        <f t="shared" si="0"/>
        <v/>
      </c>
      <c r="Z20" s="196" t="str">
        <f>IF('CES-D Pre-Post'!F21="","",'CES-D Pre-Post'!F21)</f>
        <v/>
      </c>
      <c r="AA20" s="197" t="str">
        <f>IF('CES-D Pre-Post'!AA21="","",'CES-D Pre-Post'!AA21)</f>
        <v/>
      </c>
      <c r="AB20" s="238" t="str">
        <f>'CES-D Pre-Post'!BI21</f>
        <v/>
      </c>
      <c r="AC20" s="238" t="str">
        <f>'CES-D Pre-Post'!BJ21</f>
        <v/>
      </c>
      <c r="AD20" s="238" t="str">
        <f>'CES-D Pre-Post'!BK21</f>
        <v xml:space="preserve"> </v>
      </c>
      <c r="AE20" s="117" t="str">
        <f t="shared" si="1"/>
        <v/>
      </c>
      <c r="AF20" s="117" t="str">
        <f t="shared" si="2"/>
        <v/>
      </c>
    </row>
    <row r="21" spans="1:32" s="117" customFormat="1" ht="15" customHeight="1" x14ac:dyDescent="0.35">
      <c r="A21" s="201"/>
      <c r="B21" s="201"/>
      <c r="C21" s="202"/>
      <c r="D21" s="202"/>
      <c r="E21" s="240"/>
      <c r="F21" s="240"/>
      <c r="G21" s="194"/>
      <c r="H21" s="194"/>
      <c r="I21" s="194"/>
      <c r="J21" s="194"/>
      <c r="K21" s="194"/>
      <c r="L21" s="194"/>
      <c r="M21" s="195"/>
      <c r="N21" s="195"/>
      <c r="O21" s="195"/>
      <c r="P21" s="193"/>
      <c r="Q21" s="193"/>
      <c r="R21" s="193"/>
      <c r="S21" s="193"/>
      <c r="T21" s="193"/>
      <c r="U21" s="193"/>
      <c r="V21" s="193"/>
      <c r="W21" s="193"/>
      <c r="X21" s="193"/>
      <c r="Y21" s="309" t="str">
        <f t="shared" si="0"/>
        <v/>
      </c>
      <c r="Z21" s="196" t="str">
        <f>IF('CES-D Pre-Post'!F22="","",'CES-D Pre-Post'!F22)</f>
        <v/>
      </c>
      <c r="AA21" s="197" t="str">
        <f>IF('CES-D Pre-Post'!AA22="","",'CES-D Pre-Post'!AA22)</f>
        <v/>
      </c>
      <c r="AB21" s="238" t="str">
        <f>'CES-D Pre-Post'!BI22</f>
        <v/>
      </c>
      <c r="AC21" s="238" t="str">
        <f>'CES-D Pre-Post'!BJ22</f>
        <v/>
      </c>
      <c r="AD21" s="238" t="str">
        <f>'CES-D Pre-Post'!BK22</f>
        <v xml:space="preserve"> </v>
      </c>
      <c r="AE21" s="117" t="str">
        <f t="shared" si="1"/>
        <v/>
      </c>
      <c r="AF21" s="117" t="str">
        <f t="shared" si="2"/>
        <v/>
      </c>
    </row>
    <row r="22" spans="1:32" s="117" customFormat="1" ht="15" customHeight="1" x14ac:dyDescent="0.35">
      <c r="A22" s="198"/>
      <c r="B22" s="198"/>
      <c r="C22" s="199"/>
      <c r="D22" s="199"/>
      <c r="E22" s="239"/>
      <c r="F22" s="239"/>
      <c r="G22" s="200"/>
      <c r="H22" s="200"/>
      <c r="I22" s="200"/>
      <c r="J22" s="200"/>
      <c r="K22" s="200"/>
      <c r="L22" s="200"/>
      <c r="M22" s="200"/>
      <c r="N22" s="200"/>
      <c r="O22" s="200"/>
      <c r="P22" s="199"/>
      <c r="Q22" s="199"/>
      <c r="R22" s="199"/>
      <c r="S22" s="199"/>
      <c r="T22" s="199"/>
      <c r="U22" s="199"/>
      <c r="V22" s="199"/>
      <c r="W22" s="199"/>
      <c r="X22" s="199"/>
      <c r="Y22" s="308" t="str">
        <f t="shared" si="0"/>
        <v/>
      </c>
      <c r="Z22" s="196" t="str">
        <f>IF('CES-D Pre-Post'!F23="","",'CES-D Pre-Post'!F23)</f>
        <v/>
      </c>
      <c r="AA22" s="197" t="str">
        <f>IF('CES-D Pre-Post'!AA23="","",'CES-D Pre-Post'!AA23)</f>
        <v/>
      </c>
      <c r="AB22" s="238" t="str">
        <f>'CES-D Pre-Post'!BI23</f>
        <v/>
      </c>
      <c r="AC22" s="238" t="str">
        <f>'CES-D Pre-Post'!BJ23</f>
        <v/>
      </c>
      <c r="AD22" s="238" t="str">
        <f>'CES-D Pre-Post'!BK23</f>
        <v xml:space="preserve"> </v>
      </c>
      <c r="AE22" s="117" t="str">
        <f t="shared" si="1"/>
        <v/>
      </c>
      <c r="AF22" s="117" t="str">
        <f t="shared" si="2"/>
        <v/>
      </c>
    </row>
    <row r="23" spans="1:32" s="117" customFormat="1" ht="15" customHeight="1" x14ac:dyDescent="0.35">
      <c r="A23" s="201"/>
      <c r="B23" s="201"/>
      <c r="C23" s="202"/>
      <c r="D23" s="202"/>
      <c r="E23" s="240"/>
      <c r="F23" s="240"/>
      <c r="G23" s="194"/>
      <c r="H23" s="194"/>
      <c r="I23" s="194"/>
      <c r="J23" s="194"/>
      <c r="K23" s="194"/>
      <c r="L23" s="194"/>
      <c r="M23" s="195"/>
      <c r="N23" s="195"/>
      <c r="O23" s="195"/>
      <c r="P23" s="193"/>
      <c r="Q23" s="193"/>
      <c r="R23" s="193"/>
      <c r="S23" s="193"/>
      <c r="T23" s="193"/>
      <c r="U23" s="193"/>
      <c r="V23" s="193"/>
      <c r="W23" s="193"/>
      <c r="X23" s="193"/>
      <c r="Y23" s="309" t="str">
        <f t="shared" si="0"/>
        <v/>
      </c>
      <c r="Z23" s="196" t="str">
        <f>IF('CES-D Pre-Post'!F24="","",'CES-D Pre-Post'!F24)</f>
        <v/>
      </c>
      <c r="AA23" s="197" t="str">
        <f>IF('CES-D Pre-Post'!AA24="","",'CES-D Pre-Post'!AA24)</f>
        <v/>
      </c>
      <c r="AB23" s="238" t="str">
        <f>'CES-D Pre-Post'!BI24</f>
        <v/>
      </c>
      <c r="AC23" s="238" t="str">
        <f>'CES-D Pre-Post'!BJ24</f>
        <v/>
      </c>
      <c r="AD23" s="238" t="str">
        <f>'CES-D Pre-Post'!BK24</f>
        <v xml:space="preserve"> </v>
      </c>
      <c r="AE23" s="117" t="str">
        <f t="shared" si="1"/>
        <v/>
      </c>
      <c r="AF23" s="117" t="str">
        <f t="shared" si="2"/>
        <v/>
      </c>
    </row>
    <row r="24" spans="1:32" s="117" customFormat="1" ht="15" customHeight="1" x14ac:dyDescent="0.35">
      <c r="A24" s="198"/>
      <c r="B24" s="198"/>
      <c r="C24" s="199"/>
      <c r="D24" s="199"/>
      <c r="E24" s="239"/>
      <c r="F24" s="239"/>
      <c r="G24" s="200"/>
      <c r="H24" s="200"/>
      <c r="I24" s="200"/>
      <c r="J24" s="200"/>
      <c r="K24" s="200"/>
      <c r="L24" s="200"/>
      <c r="M24" s="200"/>
      <c r="N24" s="200"/>
      <c r="O24" s="200"/>
      <c r="P24" s="199"/>
      <c r="Q24" s="199"/>
      <c r="R24" s="199"/>
      <c r="S24" s="199"/>
      <c r="T24" s="199"/>
      <c r="U24" s="199"/>
      <c r="V24" s="199"/>
      <c r="W24" s="199"/>
      <c r="X24" s="199"/>
      <c r="Y24" s="308" t="str">
        <f t="shared" si="0"/>
        <v/>
      </c>
      <c r="Z24" s="196" t="str">
        <f>IF('CES-D Pre-Post'!F25="","",'CES-D Pre-Post'!F25)</f>
        <v/>
      </c>
      <c r="AA24" s="197" t="str">
        <f>IF('CES-D Pre-Post'!AA25="","",'CES-D Pre-Post'!AA25)</f>
        <v/>
      </c>
      <c r="AB24" s="238" t="str">
        <f>'CES-D Pre-Post'!BI25</f>
        <v/>
      </c>
      <c r="AC24" s="238" t="str">
        <f>'CES-D Pre-Post'!BJ25</f>
        <v/>
      </c>
      <c r="AD24" s="238" t="str">
        <f>'CES-D Pre-Post'!BK25</f>
        <v xml:space="preserve"> </v>
      </c>
      <c r="AE24" s="117" t="str">
        <f t="shared" si="1"/>
        <v/>
      </c>
      <c r="AF24" s="117" t="str">
        <f t="shared" si="2"/>
        <v/>
      </c>
    </row>
    <row r="25" spans="1:32" s="117" customFormat="1" ht="15" customHeight="1" x14ac:dyDescent="0.35">
      <c r="A25" s="201"/>
      <c r="B25" s="201"/>
      <c r="C25" s="202"/>
      <c r="D25" s="202"/>
      <c r="E25" s="240"/>
      <c r="F25" s="240"/>
      <c r="G25" s="194"/>
      <c r="H25" s="194"/>
      <c r="I25" s="194"/>
      <c r="J25" s="194"/>
      <c r="K25" s="194"/>
      <c r="L25" s="194"/>
      <c r="M25" s="195"/>
      <c r="N25" s="195"/>
      <c r="O25" s="195"/>
      <c r="P25" s="193"/>
      <c r="Q25" s="193"/>
      <c r="R25" s="193"/>
      <c r="S25" s="193"/>
      <c r="T25" s="193"/>
      <c r="U25" s="193"/>
      <c r="V25" s="193"/>
      <c r="W25" s="193"/>
      <c r="X25" s="193"/>
      <c r="Y25" s="309" t="str">
        <f t="shared" si="0"/>
        <v/>
      </c>
      <c r="Z25" s="196" t="str">
        <f>IF('CES-D Pre-Post'!F26="","",'CES-D Pre-Post'!F26)</f>
        <v/>
      </c>
      <c r="AA25" s="197" t="str">
        <f>IF('CES-D Pre-Post'!AA26="","",'CES-D Pre-Post'!AA26)</f>
        <v/>
      </c>
      <c r="AB25" s="238" t="str">
        <f>'CES-D Pre-Post'!BI26</f>
        <v/>
      </c>
      <c r="AC25" s="238" t="str">
        <f>'CES-D Pre-Post'!BJ26</f>
        <v/>
      </c>
      <c r="AD25" s="238" t="str">
        <f>'CES-D Pre-Post'!BK26</f>
        <v xml:space="preserve"> </v>
      </c>
      <c r="AE25" s="117" t="str">
        <f t="shared" si="1"/>
        <v/>
      </c>
      <c r="AF25" s="117" t="str">
        <f t="shared" si="2"/>
        <v/>
      </c>
    </row>
    <row r="26" spans="1:32" s="117" customFormat="1" ht="15" customHeight="1" x14ac:dyDescent="0.35">
      <c r="A26" s="198"/>
      <c r="B26" s="198"/>
      <c r="C26" s="199"/>
      <c r="D26" s="199"/>
      <c r="E26" s="239"/>
      <c r="F26" s="239"/>
      <c r="G26" s="200"/>
      <c r="H26" s="200"/>
      <c r="I26" s="200"/>
      <c r="J26" s="200"/>
      <c r="K26" s="200"/>
      <c r="L26" s="200"/>
      <c r="M26" s="200"/>
      <c r="N26" s="200"/>
      <c r="O26" s="200"/>
      <c r="P26" s="199"/>
      <c r="Q26" s="199"/>
      <c r="R26" s="199"/>
      <c r="S26" s="199"/>
      <c r="T26" s="199"/>
      <c r="U26" s="199"/>
      <c r="V26" s="199"/>
      <c r="W26" s="199"/>
      <c r="X26" s="199"/>
      <c r="Y26" s="308" t="str">
        <f t="shared" si="0"/>
        <v/>
      </c>
      <c r="Z26" s="196" t="str">
        <f>IF('CES-D Pre-Post'!F27="","",'CES-D Pre-Post'!F27)</f>
        <v/>
      </c>
      <c r="AA26" s="197" t="str">
        <f>IF('CES-D Pre-Post'!AA27="","",'CES-D Pre-Post'!AA27)</f>
        <v/>
      </c>
      <c r="AB26" s="238" t="str">
        <f>'CES-D Pre-Post'!BI27</f>
        <v/>
      </c>
      <c r="AC26" s="238" t="str">
        <f>'CES-D Pre-Post'!BJ27</f>
        <v/>
      </c>
      <c r="AD26" s="238" t="str">
        <f>'CES-D Pre-Post'!BK27</f>
        <v xml:space="preserve"> </v>
      </c>
      <c r="AE26" s="117" t="str">
        <f t="shared" si="1"/>
        <v/>
      </c>
      <c r="AF26" s="117" t="str">
        <f t="shared" si="2"/>
        <v/>
      </c>
    </row>
    <row r="27" spans="1:32" s="117" customFormat="1" ht="15" customHeight="1" x14ac:dyDescent="0.35">
      <c r="A27" s="201"/>
      <c r="B27" s="201"/>
      <c r="C27" s="202"/>
      <c r="D27" s="202"/>
      <c r="E27" s="240"/>
      <c r="F27" s="240"/>
      <c r="G27" s="194"/>
      <c r="H27" s="194"/>
      <c r="I27" s="194"/>
      <c r="J27" s="194"/>
      <c r="K27" s="194"/>
      <c r="L27" s="194"/>
      <c r="M27" s="195"/>
      <c r="N27" s="195"/>
      <c r="O27" s="195"/>
      <c r="P27" s="193"/>
      <c r="Q27" s="193"/>
      <c r="R27" s="193"/>
      <c r="S27" s="193"/>
      <c r="T27" s="193"/>
      <c r="U27" s="193"/>
      <c r="V27" s="193"/>
      <c r="W27" s="193"/>
      <c r="X27" s="193"/>
      <c r="Y27" s="309" t="str">
        <f t="shared" si="0"/>
        <v/>
      </c>
      <c r="Z27" s="196" t="str">
        <f>IF('CES-D Pre-Post'!F28="","",'CES-D Pre-Post'!F28)</f>
        <v/>
      </c>
      <c r="AA27" s="197" t="str">
        <f>IF('CES-D Pre-Post'!AA28="","",'CES-D Pre-Post'!AA28)</f>
        <v/>
      </c>
      <c r="AB27" s="238" t="str">
        <f>'CES-D Pre-Post'!BI28</f>
        <v/>
      </c>
      <c r="AC27" s="238" t="str">
        <f>'CES-D Pre-Post'!BJ28</f>
        <v/>
      </c>
      <c r="AD27" s="238" t="str">
        <f>'CES-D Pre-Post'!BK28</f>
        <v xml:space="preserve"> </v>
      </c>
      <c r="AE27" s="117" t="str">
        <f t="shared" si="1"/>
        <v/>
      </c>
      <c r="AF27" s="117" t="str">
        <f t="shared" si="2"/>
        <v/>
      </c>
    </row>
    <row r="28" spans="1:32" s="117" customFormat="1" ht="15" customHeight="1" x14ac:dyDescent="0.35">
      <c r="A28" s="198"/>
      <c r="B28" s="198"/>
      <c r="C28" s="199"/>
      <c r="D28" s="199"/>
      <c r="E28" s="239"/>
      <c r="F28" s="239"/>
      <c r="G28" s="200"/>
      <c r="H28" s="200"/>
      <c r="I28" s="200"/>
      <c r="J28" s="200"/>
      <c r="K28" s="200"/>
      <c r="L28" s="200"/>
      <c r="M28" s="200"/>
      <c r="N28" s="200"/>
      <c r="O28" s="200"/>
      <c r="P28" s="199"/>
      <c r="Q28" s="199"/>
      <c r="R28" s="199"/>
      <c r="S28" s="199"/>
      <c r="T28" s="199"/>
      <c r="U28" s="199"/>
      <c r="V28" s="199"/>
      <c r="W28" s="199"/>
      <c r="X28" s="199"/>
      <c r="Y28" s="308" t="str">
        <f t="shared" si="0"/>
        <v/>
      </c>
      <c r="Z28" s="196" t="str">
        <f>IF('CES-D Pre-Post'!F29="","",'CES-D Pre-Post'!F29)</f>
        <v/>
      </c>
      <c r="AA28" s="197" t="str">
        <f>IF('CES-D Pre-Post'!AA29="","",'CES-D Pre-Post'!AA29)</f>
        <v/>
      </c>
      <c r="AB28" s="238" t="str">
        <f>'CES-D Pre-Post'!BI29</f>
        <v/>
      </c>
      <c r="AC28" s="238" t="str">
        <f>'CES-D Pre-Post'!BJ29</f>
        <v/>
      </c>
      <c r="AD28" s="238" t="str">
        <f>'CES-D Pre-Post'!BK29</f>
        <v xml:space="preserve"> </v>
      </c>
      <c r="AE28" s="117" t="str">
        <f t="shared" si="1"/>
        <v/>
      </c>
      <c r="AF28" s="117" t="str">
        <f t="shared" si="2"/>
        <v/>
      </c>
    </row>
    <row r="29" spans="1:32" s="117" customFormat="1" ht="15" customHeight="1" x14ac:dyDescent="0.35">
      <c r="A29" s="201"/>
      <c r="B29" s="201"/>
      <c r="C29" s="202"/>
      <c r="D29" s="202"/>
      <c r="E29" s="240"/>
      <c r="F29" s="240"/>
      <c r="G29" s="194"/>
      <c r="H29" s="194"/>
      <c r="I29" s="194"/>
      <c r="J29" s="194"/>
      <c r="K29" s="194"/>
      <c r="L29" s="194"/>
      <c r="M29" s="195"/>
      <c r="N29" s="195"/>
      <c r="O29" s="195"/>
      <c r="P29" s="193"/>
      <c r="Q29" s="193"/>
      <c r="R29" s="193"/>
      <c r="S29" s="193"/>
      <c r="T29" s="193"/>
      <c r="U29" s="193"/>
      <c r="V29" s="193"/>
      <c r="W29" s="193"/>
      <c r="X29" s="193"/>
      <c r="Y29" s="309" t="str">
        <f t="shared" si="0"/>
        <v/>
      </c>
      <c r="Z29" s="196" t="str">
        <f>IF('CES-D Pre-Post'!F30="","",'CES-D Pre-Post'!F30)</f>
        <v/>
      </c>
      <c r="AA29" s="197" t="str">
        <f>IF('CES-D Pre-Post'!AA30="","",'CES-D Pre-Post'!AA30)</f>
        <v/>
      </c>
      <c r="AB29" s="238" t="str">
        <f>'CES-D Pre-Post'!BI30</f>
        <v/>
      </c>
      <c r="AC29" s="238" t="str">
        <f>'CES-D Pre-Post'!BJ30</f>
        <v/>
      </c>
      <c r="AD29" s="238" t="str">
        <f>'CES-D Pre-Post'!BK30</f>
        <v xml:space="preserve"> </v>
      </c>
      <c r="AE29" s="117" t="str">
        <f t="shared" si="1"/>
        <v/>
      </c>
      <c r="AF29" s="117" t="str">
        <f t="shared" si="2"/>
        <v/>
      </c>
    </row>
    <row r="30" spans="1:32" s="117" customFormat="1" ht="15" customHeight="1" x14ac:dyDescent="0.35">
      <c r="A30" s="198"/>
      <c r="B30" s="198"/>
      <c r="C30" s="199"/>
      <c r="D30" s="199"/>
      <c r="E30" s="239"/>
      <c r="F30" s="239"/>
      <c r="G30" s="200"/>
      <c r="H30" s="200"/>
      <c r="I30" s="200"/>
      <c r="J30" s="200"/>
      <c r="K30" s="200"/>
      <c r="L30" s="200"/>
      <c r="M30" s="200"/>
      <c r="N30" s="200"/>
      <c r="O30" s="200"/>
      <c r="P30" s="199"/>
      <c r="Q30" s="199"/>
      <c r="R30" s="199"/>
      <c r="S30" s="199"/>
      <c r="T30" s="199"/>
      <c r="U30" s="199"/>
      <c r="V30" s="199"/>
      <c r="W30" s="199"/>
      <c r="X30" s="199"/>
      <c r="Y30" s="308" t="str">
        <f t="shared" si="0"/>
        <v/>
      </c>
      <c r="Z30" s="196" t="str">
        <f>IF('CES-D Pre-Post'!F31="","",'CES-D Pre-Post'!F31)</f>
        <v/>
      </c>
      <c r="AA30" s="197" t="str">
        <f>IF('CES-D Pre-Post'!AA31="","",'CES-D Pre-Post'!AA31)</f>
        <v/>
      </c>
      <c r="AB30" s="238" t="str">
        <f>'CES-D Pre-Post'!BI31</f>
        <v/>
      </c>
      <c r="AC30" s="238" t="str">
        <f>'CES-D Pre-Post'!BJ31</f>
        <v/>
      </c>
      <c r="AD30" s="238" t="str">
        <f>'CES-D Pre-Post'!BK31</f>
        <v xml:space="preserve"> </v>
      </c>
      <c r="AE30" s="117" t="str">
        <f t="shared" si="1"/>
        <v/>
      </c>
      <c r="AF30" s="117" t="str">
        <f t="shared" si="2"/>
        <v/>
      </c>
    </row>
    <row r="31" spans="1:32" s="117" customFormat="1" ht="15" customHeight="1" x14ac:dyDescent="0.35">
      <c r="A31" s="201"/>
      <c r="B31" s="201"/>
      <c r="C31" s="202"/>
      <c r="D31" s="202"/>
      <c r="E31" s="240"/>
      <c r="F31" s="240"/>
      <c r="G31" s="194"/>
      <c r="H31" s="194"/>
      <c r="I31" s="194"/>
      <c r="J31" s="194"/>
      <c r="K31" s="194"/>
      <c r="L31" s="194"/>
      <c r="M31" s="195"/>
      <c r="N31" s="195"/>
      <c r="O31" s="195"/>
      <c r="P31" s="193"/>
      <c r="Q31" s="193"/>
      <c r="R31" s="193"/>
      <c r="S31" s="193"/>
      <c r="T31" s="193"/>
      <c r="U31" s="193"/>
      <c r="V31" s="193"/>
      <c r="W31" s="193"/>
      <c r="X31" s="193"/>
      <c r="Y31" s="309" t="str">
        <f t="shared" si="0"/>
        <v/>
      </c>
      <c r="Z31" s="196" t="str">
        <f>IF('CES-D Pre-Post'!F32="","",'CES-D Pre-Post'!F32)</f>
        <v/>
      </c>
      <c r="AA31" s="197" t="str">
        <f>IF('CES-D Pre-Post'!AA32="","",'CES-D Pre-Post'!AA32)</f>
        <v/>
      </c>
      <c r="AB31" s="238" t="str">
        <f>'CES-D Pre-Post'!BI32</f>
        <v/>
      </c>
      <c r="AC31" s="238" t="str">
        <f>'CES-D Pre-Post'!BJ32</f>
        <v/>
      </c>
      <c r="AD31" s="238" t="str">
        <f>'CES-D Pre-Post'!BK32</f>
        <v xml:space="preserve"> </v>
      </c>
      <c r="AE31" s="117" t="str">
        <f t="shared" si="1"/>
        <v/>
      </c>
      <c r="AF31" s="117" t="str">
        <f t="shared" si="2"/>
        <v/>
      </c>
    </row>
    <row r="32" spans="1:32" s="117" customFormat="1" ht="15" customHeight="1" x14ac:dyDescent="0.35">
      <c r="A32" s="198"/>
      <c r="B32" s="198"/>
      <c r="C32" s="199"/>
      <c r="D32" s="199"/>
      <c r="E32" s="239"/>
      <c r="F32" s="239"/>
      <c r="G32" s="200"/>
      <c r="H32" s="200"/>
      <c r="I32" s="200"/>
      <c r="J32" s="200"/>
      <c r="K32" s="200"/>
      <c r="L32" s="200"/>
      <c r="M32" s="200"/>
      <c r="N32" s="200"/>
      <c r="O32" s="200"/>
      <c r="P32" s="199"/>
      <c r="Q32" s="199"/>
      <c r="R32" s="199"/>
      <c r="S32" s="199"/>
      <c r="T32" s="199"/>
      <c r="U32" s="199"/>
      <c r="V32" s="199"/>
      <c r="W32" s="199"/>
      <c r="X32" s="199"/>
      <c r="Y32" s="308" t="str">
        <f t="shared" si="0"/>
        <v/>
      </c>
      <c r="Z32" s="196" t="str">
        <f>IF('CES-D Pre-Post'!F33="","",'CES-D Pre-Post'!F33)</f>
        <v/>
      </c>
      <c r="AA32" s="197" t="str">
        <f>IF('CES-D Pre-Post'!AA33="","",'CES-D Pre-Post'!AA33)</f>
        <v/>
      </c>
      <c r="AB32" s="238" t="str">
        <f>'CES-D Pre-Post'!BI33</f>
        <v/>
      </c>
      <c r="AC32" s="238" t="str">
        <f>'CES-D Pre-Post'!BJ33</f>
        <v/>
      </c>
      <c r="AD32" s="238" t="str">
        <f>'CES-D Pre-Post'!BK33</f>
        <v xml:space="preserve"> </v>
      </c>
      <c r="AE32" s="117" t="str">
        <f t="shared" si="1"/>
        <v/>
      </c>
      <c r="AF32" s="117" t="str">
        <f t="shared" si="2"/>
        <v/>
      </c>
    </row>
    <row r="33" spans="1:32" s="117" customFormat="1" ht="15" customHeight="1" x14ac:dyDescent="0.35">
      <c r="A33" s="201"/>
      <c r="B33" s="201"/>
      <c r="C33" s="202"/>
      <c r="D33" s="202"/>
      <c r="E33" s="240"/>
      <c r="F33" s="240"/>
      <c r="G33" s="194"/>
      <c r="H33" s="194"/>
      <c r="I33" s="194"/>
      <c r="J33" s="194"/>
      <c r="K33" s="194"/>
      <c r="L33" s="194"/>
      <c r="M33" s="195"/>
      <c r="N33" s="195"/>
      <c r="O33" s="195"/>
      <c r="P33" s="193"/>
      <c r="Q33" s="193"/>
      <c r="R33" s="193"/>
      <c r="S33" s="193"/>
      <c r="T33" s="193"/>
      <c r="U33" s="193"/>
      <c r="V33" s="193"/>
      <c r="W33" s="193"/>
      <c r="X33" s="193"/>
      <c r="Y33" s="309" t="str">
        <f t="shared" si="0"/>
        <v/>
      </c>
      <c r="Z33" s="196" t="str">
        <f>IF('CES-D Pre-Post'!F34="","",'CES-D Pre-Post'!F34)</f>
        <v/>
      </c>
      <c r="AA33" s="197" t="str">
        <f>IF('CES-D Pre-Post'!AA34="","",'CES-D Pre-Post'!AA34)</f>
        <v/>
      </c>
      <c r="AB33" s="238" t="str">
        <f>'CES-D Pre-Post'!BI34</f>
        <v/>
      </c>
      <c r="AC33" s="238" t="str">
        <f>'CES-D Pre-Post'!BJ34</f>
        <v/>
      </c>
      <c r="AD33" s="238" t="str">
        <f>'CES-D Pre-Post'!BK34</f>
        <v xml:space="preserve"> </v>
      </c>
      <c r="AE33" s="117" t="str">
        <f t="shared" si="1"/>
        <v/>
      </c>
      <c r="AF33" s="117" t="str">
        <f t="shared" si="2"/>
        <v/>
      </c>
    </row>
    <row r="34" spans="1:32" s="117" customFormat="1" ht="15" customHeight="1" x14ac:dyDescent="0.35">
      <c r="A34" s="198"/>
      <c r="B34" s="198"/>
      <c r="C34" s="199"/>
      <c r="D34" s="199"/>
      <c r="E34" s="239"/>
      <c r="F34" s="239"/>
      <c r="G34" s="200"/>
      <c r="H34" s="200"/>
      <c r="I34" s="200"/>
      <c r="J34" s="200"/>
      <c r="K34" s="200"/>
      <c r="L34" s="200"/>
      <c r="M34" s="200"/>
      <c r="N34" s="200"/>
      <c r="O34" s="200"/>
      <c r="P34" s="199"/>
      <c r="Q34" s="199"/>
      <c r="R34" s="199"/>
      <c r="S34" s="199"/>
      <c r="T34" s="199"/>
      <c r="U34" s="199"/>
      <c r="V34" s="199"/>
      <c r="W34" s="199"/>
      <c r="X34" s="199"/>
      <c r="Y34" s="308" t="str">
        <f t="shared" si="0"/>
        <v/>
      </c>
      <c r="Z34" s="196" t="str">
        <f>IF('CES-D Pre-Post'!F35="","",'CES-D Pre-Post'!F35)</f>
        <v/>
      </c>
      <c r="AA34" s="197" t="str">
        <f>IF('CES-D Pre-Post'!AA35="","",'CES-D Pre-Post'!AA35)</f>
        <v/>
      </c>
      <c r="AB34" s="238" t="str">
        <f>'CES-D Pre-Post'!BI35</f>
        <v/>
      </c>
      <c r="AC34" s="238" t="str">
        <f>'CES-D Pre-Post'!BJ35</f>
        <v/>
      </c>
      <c r="AD34" s="238" t="str">
        <f>'CES-D Pre-Post'!BK35</f>
        <v xml:space="preserve"> </v>
      </c>
      <c r="AE34" s="117" t="str">
        <f t="shared" si="1"/>
        <v/>
      </c>
      <c r="AF34" s="117" t="str">
        <f t="shared" si="2"/>
        <v/>
      </c>
    </row>
    <row r="35" spans="1:32" s="117" customFormat="1" ht="15" customHeight="1" x14ac:dyDescent="0.35">
      <c r="A35" s="201"/>
      <c r="B35" s="201"/>
      <c r="C35" s="202"/>
      <c r="D35" s="202"/>
      <c r="E35" s="240"/>
      <c r="F35" s="240"/>
      <c r="G35" s="194"/>
      <c r="H35" s="194"/>
      <c r="I35" s="194"/>
      <c r="J35" s="194"/>
      <c r="K35" s="194"/>
      <c r="L35" s="194"/>
      <c r="M35" s="195"/>
      <c r="N35" s="195"/>
      <c r="O35" s="195"/>
      <c r="P35" s="193"/>
      <c r="Q35" s="193"/>
      <c r="R35" s="193"/>
      <c r="S35" s="193"/>
      <c r="T35" s="193"/>
      <c r="U35" s="193"/>
      <c r="V35" s="193"/>
      <c r="W35" s="193"/>
      <c r="X35" s="193"/>
      <c r="Y35" s="309" t="str">
        <f t="shared" si="0"/>
        <v/>
      </c>
      <c r="Z35" s="196" t="str">
        <f>IF('CES-D Pre-Post'!F36="","",'CES-D Pre-Post'!F36)</f>
        <v/>
      </c>
      <c r="AA35" s="197" t="str">
        <f>IF('CES-D Pre-Post'!AA36="","",'CES-D Pre-Post'!AA36)</f>
        <v/>
      </c>
      <c r="AB35" s="238" t="str">
        <f>'CES-D Pre-Post'!BI36</f>
        <v/>
      </c>
      <c r="AC35" s="238" t="str">
        <f>'CES-D Pre-Post'!BJ36</f>
        <v/>
      </c>
      <c r="AD35" s="238" t="str">
        <f>'CES-D Pre-Post'!BK36</f>
        <v xml:space="preserve"> </v>
      </c>
      <c r="AE35" s="117" t="str">
        <f t="shared" si="1"/>
        <v/>
      </c>
      <c r="AF35" s="117" t="str">
        <f t="shared" si="2"/>
        <v/>
      </c>
    </row>
    <row r="36" spans="1:32" s="117" customFormat="1" ht="15" customHeight="1" x14ac:dyDescent="0.35">
      <c r="A36" s="198"/>
      <c r="B36" s="198"/>
      <c r="C36" s="199"/>
      <c r="D36" s="199"/>
      <c r="E36" s="239"/>
      <c r="F36" s="239"/>
      <c r="G36" s="200"/>
      <c r="H36" s="200"/>
      <c r="I36" s="200"/>
      <c r="J36" s="200"/>
      <c r="K36" s="200"/>
      <c r="L36" s="200"/>
      <c r="M36" s="200"/>
      <c r="N36" s="200"/>
      <c r="O36" s="200"/>
      <c r="P36" s="199"/>
      <c r="Q36" s="199"/>
      <c r="R36" s="199"/>
      <c r="S36" s="199"/>
      <c r="T36" s="199"/>
      <c r="U36" s="199"/>
      <c r="V36" s="199"/>
      <c r="W36" s="199"/>
      <c r="X36" s="199"/>
      <c r="Y36" s="308" t="str">
        <f t="shared" si="0"/>
        <v/>
      </c>
      <c r="Z36" s="196" t="str">
        <f>IF('CES-D Pre-Post'!F37="","",'CES-D Pre-Post'!F37)</f>
        <v/>
      </c>
      <c r="AA36" s="197" t="str">
        <f>IF('CES-D Pre-Post'!AA37="","",'CES-D Pre-Post'!AA37)</f>
        <v/>
      </c>
      <c r="AB36" s="238" t="str">
        <f>'CES-D Pre-Post'!BI37</f>
        <v/>
      </c>
      <c r="AC36" s="238" t="str">
        <f>'CES-D Pre-Post'!BJ37</f>
        <v/>
      </c>
      <c r="AD36" s="238" t="str">
        <f>'CES-D Pre-Post'!BK37</f>
        <v xml:space="preserve"> </v>
      </c>
      <c r="AE36" s="117" t="str">
        <f t="shared" si="1"/>
        <v/>
      </c>
      <c r="AF36" s="117" t="str">
        <f t="shared" si="2"/>
        <v/>
      </c>
    </row>
    <row r="37" spans="1:32" s="117" customFormat="1" ht="15" customHeight="1" x14ac:dyDescent="0.35">
      <c r="A37" s="201"/>
      <c r="B37" s="201"/>
      <c r="C37" s="202"/>
      <c r="D37" s="202"/>
      <c r="E37" s="240"/>
      <c r="F37" s="240"/>
      <c r="G37" s="194"/>
      <c r="H37" s="194"/>
      <c r="I37" s="194"/>
      <c r="J37" s="194"/>
      <c r="K37" s="194"/>
      <c r="L37" s="194"/>
      <c r="M37" s="195"/>
      <c r="N37" s="195"/>
      <c r="O37" s="195"/>
      <c r="P37" s="193"/>
      <c r="Q37" s="193"/>
      <c r="R37" s="193"/>
      <c r="S37" s="193"/>
      <c r="T37" s="193"/>
      <c r="U37" s="193"/>
      <c r="V37" s="193"/>
      <c r="W37" s="193"/>
      <c r="X37" s="193"/>
      <c r="Y37" s="309" t="str">
        <f t="shared" si="0"/>
        <v/>
      </c>
      <c r="Z37" s="196" t="str">
        <f>IF('CES-D Pre-Post'!F38="","",'CES-D Pre-Post'!F38)</f>
        <v/>
      </c>
      <c r="AA37" s="197" t="str">
        <f>IF('CES-D Pre-Post'!AA38="","",'CES-D Pre-Post'!AA38)</f>
        <v/>
      </c>
      <c r="AB37" s="238" t="str">
        <f>'CES-D Pre-Post'!BI38</f>
        <v/>
      </c>
      <c r="AC37" s="238" t="str">
        <f>'CES-D Pre-Post'!BJ38</f>
        <v/>
      </c>
      <c r="AD37" s="238" t="str">
        <f>'CES-D Pre-Post'!BK38</f>
        <v xml:space="preserve"> </v>
      </c>
      <c r="AE37" s="117" t="str">
        <f t="shared" si="1"/>
        <v/>
      </c>
      <c r="AF37" s="117" t="str">
        <f t="shared" si="2"/>
        <v/>
      </c>
    </row>
    <row r="38" spans="1:32" s="117" customFormat="1" ht="15" customHeight="1" x14ac:dyDescent="0.35">
      <c r="A38" s="198"/>
      <c r="B38" s="198"/>
      <c r="C38" s="199"/>
      <c r="D38" s="199"/>
      <c r="E38" s="239"/>
      <c r="F38" s="239"/>
      <c r="G38" s="200"/>
      <c r="H38" s="200"/>
      <c r="I38" s="200"/>
      <c r="J38" s="200"/>
      <c r="K38" s="200"/>
      <c r="L38" s="200"/>
      <c r="M38" s="200"/>
      <c r="N38" s="200"/>
      <c r="O38" s="200"/>
      <c r="P38" s="199"/>
      <c r="Q38" s="199"/>
      <c r="R38" s="199"/>
      <c r="S38" s="199"/>
      <c r="T38" s="199"/>
      <c r="U38" s="199"/>
      <c r="V38" s="199"/>
      <c r="W38" s="199"/>
      <c r="X38" s="199"/>
      <c r="Y38" s="308" t="str">
        <f t="shared" si="0"/>
        <v/>
      </c>
      <c r="Z38" s="196" t="str">
        <f>IF('CES-D Pre-Post'!F39="","",'CES-D Pre-Post'!F39)</f>
        <v/>
      </c>
      <c r="AA38" s="197" t="str">
        <f>IF('CES-D Pre-Post'!AA39="","",'CES-D Pre-Post'!AA39)</f>
        <v/>
      </c>
      <c r="AB38" s="238" t="str">
        <f>'CES-D Pre-Post'!BI39</f>
        <v/>
      </c>
      <c r="AC38" s="238" t="str">
        <f>'CES-D Pre-Post'!BJ39</f>
        <v/>
      </c>
      <c r="AD38" s="238" t="str">
        <f>'CES-D Pre-Post'!BK39</f>
        <v xml:space="preserve"> </v>
      </c>
      <c r="AE38" s="117" t="str">
        <f t="shared" si="1"/>
        <v/>
      </c>
      <c r="AF38" s="117" t="str">
        <f t="shared" si="2"/>
        <v/>
      </c>
    </row>
    <row r="39" spans="1:32" s="117" customFormat="1" ht="15" customHeight="1" x14ac:dyDescent="0.35">
      <c r="A39" s="201"/>
      <c r="B39" s="201"/>
      <c r="C39" s="202"/>
      <c r="D39" s="202"/>
      <c r="E39" s="240"/>
      <c r="F39" s="240"/>
      <c r="G39" s="194"/>
      <c r="H39" s="194"/>
      <c r="I39" s="194"/>
      <c r="J39" s="194"/>
      <c r="K39" s="194"/>
      <c r="L39" s="194"/>
      <c r="M39" s="195"/>
      <c r="N39" s="195"/>
      <c r="O39" s="195"/>
      <c r="P39" s="193"/>
      <c r="Q39" s="193"/>
      <c r="R39" s="193"/>
      <c r="S39" s="193"/>
      <c r="T39" s="193"/>
      <c r="U39" s="193"/>
      <c r="V39" s="193"/>
      <c r="W39" s="193"/>
      <c r="X39" s="193"/>
      <c r="Y39" s="309" t="str">
        <f t="shared" si="0"/>
        <v/>
      </c>
      <c r="Z39" s="196" t="str">
        <f>IF('CES-D Pre-Post'!F40="","",'CES-D Pre-Post'!F40)</f>
        <v/>
      </c>
      <c r="AA39" s="197" t="str">
        <f>IF('CES-D Pre-Post'!AA40="","",'CES-D Pre-Post'!AA40)</f>
        <v/>
      </c>
      <c r="AB39" s="238" t="str">
        <f>'CES-D Pre-Post'!BI40</f>
        <v/>
      </c>
      <c r="AC39" s="238" t="str">
        <f>'CES-D Pre-Post'!BJ40</f>
        <v/>
      </c>
      <c r="AD39" s="238" t="str">
        <f>'CES-D Pre-Post'!BK40</f>
        <v xml:space="preserve"> </v>
      </c>
      <c r="AE39" s="117" t="str">
        <f t="shared" si="1"/>
        <v/>
      </c>
      <c r="AF39" s="117" t="str">
        <f t="shared" si="2"/>
        <v/>
      </c>
    </row>
    <row r="40" spans="1:32" s="117" customFormat="1" ht="15" customHeight="1" x14ac:dyDescent="0.35">
      <c r="A40" s="198"/>
      <c r="B40" s="198"/>
      <c r="C40" s="199"/>
      <c r="D40" s="199"/>
      <c r="E40" s="239"/>
      <c r="F40" s="239"/>
      <c r="G40" s="200"/>
      <c r="H40" s="200"/>
      <c r="I40" s="200"/>
      <c r="J40" s="200"/>
      <c r="K40" s="200"/>
      <c r="L40" s="200"/>
      <c r="M40" s="200"/>
      <c r="N40" s="200"/>
      <c r="O40" s="200"/>
      <c r="P40" s="199"/>
      <c r="Q40" s="199"/>
      <c r="R40" s="199"/>
      <c r="S40" s="199"/>
      <c r="T40" s="199"/>
      <c r="U40" s="199"/>
      <c r="V40" s="199"/>
      <c r="W40" s="199"/>
      <c r="X40" s="199"/>
      <c r="Y40" s="308" t="str">
        <f t="shared" si="0"/>
        <v/>
      </c>
      <c r="Z40" s="196" t="str">
        <f>IF('CES-D Pre-Post'!F41="","",'CES-D Pre-Post'!F41)</f>
        <v/>
      </c>
      <c r="AA40" s="197" t="str">
        <f>IF('CES-D Pre-Post'!AA41="","",'CES-D Pre-Post'!AA41)</f>
        <v/>
      </c>
      <c r="AB40" s="238" t="str">
        <f>'CES-D Pre-Post'!BI41</f>
        <v/>
      </c>
      <c r="AC40" s="238" t="str">
        <f>'CES-D Pre-Post'!BJ41</f>
        <v/>
      </c>
      <c r="AD40" s="238" t="str">
        <f>'CES-D Pre-Post'!BK41</f>
        <v xml:space="preserve"> </v>
      </c>
      <c r="AE40" s="117" t="str">
        <f t="shared" si="1"/>
        <v/>
      </c>
      <c r="AF40" s="117" t="str">
        <f t="shared" si="2"/>
        <v/>
      </c>
    </row>
    <row r="41" spans="1:32" s="117" customFormat="1" ht="15" customHeight="1" x14ac:dyDescent="0.35">
      <c r="A41" s="201"/>
      <c r="B41" s="201"/>
      <c r="C41" s="202"/>
      <c r="D41" s="202"/>
      <c r="E41" s="240"/>
      <c r="F41" s="240"/>
      <c r="G41" s="194"/>
      <c r="H41" s="194"/>
      <c r="I41" s="194"/>
      <c r="J41" s="194"/>
      <c r="K41" s="194"/>
      <c r="L41" s="194"/>
      <c r="M41" s="195"/>
      <c r="N41" s="195"/>
      <c r="O41" s="195"/>
      <c r="P41" s="193"/>
      <c r="Q41" s="193"/>
      <c r="R41" s="193"/>
      <c r="S41" s="193"/>
      <c r="T41" s="193"/>
      <c r="U41" s="193"/>
      <c r="V41" s="193"/>
      <c r="W41" s="193"/>
      <c r="X41" s="193"/>
      <c r="Y41" s="309" t="str">
        <f t="shared" si="0"/>
        <v/>
      </c>
      <c r="Z41" s="196" t="str">
        <f>IF('CES-D Pre-Post'!F42="","",'CES-D Pre-Post'!F42)</f>
        <v/>
      </c>
      <c r="AA41" s="197" t="str">
        <f>IF('CES-D Pre-Post'!AA42="","",'CES-D Pre-Post'!AA42)</f>
        <v/>
      </c>
      <c r="AB41" s="238" t="str">
        <f>'CES-D Pre-Post'!BI42</f>
        <v/>
      </c>
      <c r="AC41" s="238" t="str">
        <f>'CES-D Pre-Post'!BJ42</f>
        <v/>
      </c>
      <c r="AD41" s="238" t="str">
        <f>'CES-D Pre-Post'!BK42</f>
        <v xml:space="preserve"> </v>
      </c>
      <c r="AE41" s="117" t="str">
        <f t="shared" si="1"/>
        <v/>
      </c>
      <c r="AF41" s="117" t="str">
        <f t="shared" si="2"/>
        <v/>
      </c>
    </row>
    <row r="42" spans="1:32" s="117" customFormat="1" ht="15" customHeight="1" x14ac:dyDescent="0.35">
      <c r="A42" s="198"/>
      <c r="B42" s="198"/>
      <c r="C42" s="199"/>
      <c r="D42" s="199"/>
      <c r="E42" s="239"/>
      <c r="F42" s="239"/>
      <c r="G42" s="200"/>
      <c r="H42" s="200"/>
      <c r="I42" s="200"/>
      <c r="J42" s="200"/>
      <c r="K42" s="200"/>
      <c r="L42" s="200"/>
      <c r="M42" s="200"/>
      <c r="N42" s="200"/>
      <c r="O42" s="200"/>
      <c r="P42" s="199"/>
      <c r="Q42" s="199"/>
      <c r="R42" s="199"/>
      <c r="S42" s="199"/>
      <c r="T42" s="199"/>
      <c r="U42" s="199"/>
      <c r="V42" s="199"/>
      <c r="W42" s="199"/>
      <c r="X42" s="199"/>
      <c r="Y42" s="308" t="str">
        <f t="shared" si="0"/>
        <v/>
      </c>
      <c r="Z42" s="196" t="str">
        <f>IF('CES-D Pre-Post'!F43="","",'CES-D Pre-Post'!F43)</f>
        <v/>
      </c>
      <c r="AA42" s="197" t="str">
        <f>IF('CES-D Pre-Post'!AA43="","",'CES-D Pre-Post'!AA43)</f>
        <v/>
      </c>
      <c r="AB42" s="238" t="str">
        <f>'CES-D Pre-Post'!BI43</f>
        <v/>
      </c>
      <c r="AC42" s="238" t="str">
        <f>'CES-D Pre-Post'!BJ43</f>
        <v/>
      </c>
      <c r="AD42" s="238" t="str">
        <f>'CES-D Pre-Post'!BK43</f>
        <v xml:space="preserve"> </v>
      </c>
      <c r="AE42" s="117" t="str">
        <f t="shared" si="1"/>
        <v/>
      </c>
      <c r="AF42" s="117" t="str">
        <f t="shared" si="2"/>
        <v/>
      </c>
    </row>
    <row r="43" spans="1:32" s="117" customFormat="1" ht="15" customHeight="1" x14ac:dyDescent="0.35">
      <c r="A43" s="201"/>
      <c r="B43" s="201"/>
      <c r="C43" s="202"/>
      <c r="D43" s="202"/>
      <c r="E43" s="240"/>
      <c r="F43" s="240"/>
      <c r="G43" s="194"/>
      <c r="H43" s="194"/>
      <c r="I43" s="194"/>
      <c r="J43" s="194"/>
      <c r="K43" s="194"/>
      <c r="L43" s="194"/>
      <c r="M43" s="195"/>
      <c r="N43" s="195"/>
      <c r="O43" s="195"/>
      <c r="P43" s="193"/>
      <c r="Q43" s="193"/>
      <c r="R43" s="193"/>
      <c r="S43" s="193"/>
      <c r="T43" s="193"/>
      <c r="U43" s="193"/>
      <c r="V43" s="193"/>
      <c r="W43" s="193"/>
      <c r="X43" s="193"/>
      <c r="Y43" s="309" t="str">
        <f t="shared" si="0"/>
        <v/>
      </c>
      <c r="Z43" s="196" t="str">
        <f>IF('CES-D Pre-Post'!F44="","",'CES-D Pre-Post'!F44)</f>
        <v/>
      </c>
      <c r="AA43" s="197" t="str">
        <f>IF('CES-D Pre-Post'!AA44="","",'CES-D Pre-Post'!AA44)</f>
        <v/>
      </c>
      <c r="AB43" s="238" t="str">
        <f>'CES-D Pre-Post'!BI44</f>
        <v/>
      </c>
      <c r="AC43" s="238" t="str">
        <f>'CES-D Pre-Post'!BJ44</f>
        <v/>
      </c>
      <c r="AD43" s="238" t="str">
        <f>'CES-D Pre-Post'!BK44</f>
        <v xml:space="preserve"> </v>
      </c>
      <c r="AE43" s="117" t="str">
        <f t="shared" si="1"/>
        <v/>
      </c>
      <c r="AF43" s="117" t="str">
        <f t="shared" si="2"/>
        <v/>
      </c>
    </row>
    <row r="44" spans="1:32" s="117" customFormat="1" ht="15" customHeight="1" x14ac:dyDescent="0.35">
      <c r="A44" s="198"/>
      <c r="B44" s="198"/>
      <c r="C44" s="199"/>
      <c r="D44" s="199"/>
      <c r="E44" s="239"/>
      <c r="F44" s="239"/>
      <c r="G44" s="200"/>
      <c r="H44" s="200"/>
      <c r="I44" s="200"/>
      <c r="J44" s="200"/>
      <c r="K44" s="200"/>
      <c r="L44" s="200"/>
      <c r="M44" s="200"/>
      <c r="N44" s="200"/>
      <c r="O44" s="200"/>
      <c r="P44" s="199"/>
      <c r="Q44" s="199"/>
      <c r="R44" s="199"/>
      <c r="S44" s="199"/>
      <c r="T44" s="199"/>
      <c r="U44" s="199"/>
      <c r="V44" s="199"/>
      <c r="W44" s="199"/>
      <c r="X44" s="199"/>
      <c r="Y44" s="308" t="str">
        <f t="shared" si="0"/>
        <v/>
      </c>
      <c r="Z44" s="196" t="str">
        <f>IF('CES-D Pre-Post'!F45="","",'CES-D Pre-Post'!F45)</f>
        <v/>
      </c>
      <c r="AA44" s="197" t="str">
        <f>IF('CES-D Pre-Post'!AA45="","",'CES-D Pre-Post'!AA45)</f>
        <v/>
      </c>
      <c r="AB44" s="238" t="str">
        <f>'CES-D Pre-Post'!BI45</f>
        <v/>
      </c>
      <c r="AC44" s="238" t="str">
        <f>'CES-D Pre-Post'!BJ45</f>
        <v/>
      </c>
      <c r="AD44" s="238" t="str">
        <f>'CES-D Pre-Post'!BK45</f>
        <v xml:space="preserve"> </v>
      </c>
      <c r="AE44" s="117" t="str">
        <f t="shared" si="1"/>
        <v/>
      </c>
      <c r="AF44" s="117" t="str">
        <f t="shared" si="2"/>
        <v/>
      </c>
    </row>
    <row r="45" spans="1:32" s="117" customFormat="1" ht="15" customHeight="1" x14ac:dyDescent="0.35">
      <c r="A45" s="201"/>
      <c r="B45" s="201"/>
      <c r="C45" s="202"/>
      <c r="D45" s="202"/>
      <c r="E45" s="240"/>
      <c r="F45" s="240"/>
      <c r="G45" s="194"/>
      <c r="H45" s="194"/>
      <c r="I45" s="194"/>
      <c r="J45" s="194"/>
      <c r="K45" s="194"/>
      <c r="L45" s="194"/>
      <c r="M45" s="195"/>
      <c r="N45" s="195"/>
      <c r="O45" s="195"/>
      <c r="P45" s="193"/>
      <c r="Q45" s="193"/>
      <c r="R45" s="193"/>
      <c r="S45" s="193"/>
      <c r="T45" s="193"/>
      <c r="U45" s="193"/>
      <c r="V45" s="193"/>
      <c r="W45" s="193"/>
      <c r="X45" s="193"/>
      <c r="Y45" s="309" t="str">
        <f t="shared" si="0"/>
        <v/>
      </c>
      <c r="Z45" s="196" t="str">
        <f>IF('CES-D Pre-Post'!F46="","",'CES-D Pre-Post'!F46)</f>
        <v/>
      </c>
      <c r="AA45" s="197" t="str">
        <f>IF('CES-D Pre-Post'!AA46="","",'CES-D Pre-Post'!AA46)</f>
        <v/>
      </c>
      <c r="AB45" s="238" t="str">
        <f>'CES-D Pre-Post'!BI46</f>
        <v/>
      </c>
      <c r="AC45" s="238" t="str">
        <f>'CES-D Pre-Post'!BJ46</f>
        <v/>
      </c>
      <c r="AD45" s="238" t="str">
        <f>'CES-D Pre-Post'!BK46</f>
        <v xml:space="preserve"> </v>
      </c>
      <c r="AE45" s="117" t="str">
        <f t="shared" si="1"/>
        <v/>
      </c>
      <c r="AF45" s="117" t="str">
        <f t="shared" si="2"/>
        <v/>
      </c>
    </row>
    <row r="46" spans="1:32" s="117" customFormat="1" ht="15" customHeight="1" x14ac:dyDescent="0.35">
      <c r="A46" s="198"/>
      <c r="B46" s="198"/>
      <c r="C46" s="199"/>
      <c r="D46" s="199"/>
      <c r="E46" s="239"/>
      <c r="F46" s="239"/>
      <c r="G46" s="200"/>
      <c r="H46" s="200"/>
      <c r="I46" s="200"/>
      <c r="J46" s="200"/>
      <c r="K46" s="200"/>
      <c r="L46" s="200"/>
      <c r="M46" s="200"/>
      <c r="N46" s="200"/>
      <c r="O46" s="200"/>
      <c r="P46" s="199"/>
      <c r="Q46" s="199"/>
      <c r="R46" s="199"/>
      <c r="S46" s="199"/>
      <c r="T46" s="199"/>
      <c r="U46" s="199"/>
      <c r="V46" s="199"/>
      <c r="W46" s="199"/>
      <c r="X46" s="199"/>
      <c r="Y46" s="308" t="str">
        <f t="shared" si="0"/>
        <v/>
      </c>
      <c r="Z46" s="196" t="str">
        <f>IF('CES-D Pre-Post'!F47="","",'CES-D Pre-Post'!F47)</f>
        <v/>
      </c>
      <c r="AA46" s="197" t="str">
        <f>IF('CES-D Pre-Post'!AA47="","",'CES-D Pre-Post'!AA47)</f>
        <v/>
      </c>
      <c r="AB46" s="238" t="str">
        <f>'CES-D Pre-Post'!BI47</f>
        <v/>
      </c>
      <c r="AC46" s="238" t="str">
        <f>'CES-D Pre-Post'!BJ47</f>
        <v/>
      </c>
      <c r="AD46" s="238" t="str">
        <f>'CES-D Pre-Post'!BK47</f>
        <v xml:space="preserve"> </v>
      </c>
      <c r="AE46" s="117" t="str">
        <f t="shared" si="1"/>
        <v/>
      </c>
      <c r="AF46" s="117" t="str">
        <f t="shared" si="2"/>
        <v/>
      </c>
    </row>
    <row r="47" spans="1:32" s="117" customFormat="1" ht="15" customHeight="1" x14ac:dyDescent="0.35">
      <c r="A47" s="201"/>
      <c r="B47" s="201"/>
      <c r="C47" s="202"/>
      <c r="D47" s="202"/>
      <c r="E47" s="240"/>
      <c r="F47" s="240"/>
      <c r="G47" s="194"/>
      <c r="H47" s="194"/>
      <c r="I47" s="194"/>
      <c r="J47" s="194"/>
      <c r="K47" s="194"/>
      <c r="L47" s="194"/>
      <c r="M47" s="195"/>
      <c r="N47" s="195"/>
      <c r="O47" s="195"/>
      <c r="P47" s="193"/>
      <c r="Q47" s="193"/>
      <c r="R47" s="193"/>
      <c r="S47" s="193"/>
      <c r="T47" s="193"/>
      <c r="U47" s="193"/>
      <c r="V47" s="193"/>
      <c r="W47" s="193"/>
      <c r="X47" s="193"/>
      <c r="Y47" s="309" t="str">
        <f t="shared" si="0"/>
        <v/>
      </c>
      <c r="Z47" s="196" t="str">
        <f>IF('CES-D Pre-Post'!F48="","",'CES-D Pre-Post'!F48)</f>
        <v/>
      </c>
      <c r="AA47" s="197" t="str">
        <f>IF('CES-D Pre-Post'!AA48="","",'CES-D Pre-Post'!AA48)</f>
        <v/>
      </c>
      <c r="AB47" s="238" t="str">
        <f>'CES-D Pre-Post'!BI48</f>
        <v/>
      </c>
      <c r="AC47" s="238" t="str">
        <f>'CES-D Pre-Post'!BJ48</f>
        <v/>
      </c>
      <c r="AD47" s="238" t="str">
        <f>'CES-D Pre-Post'!BK48</f>
        <v xml:space="preserve"> </v>
      </c>
      <c r="AE47" s="117" t="str">
        <f t="shared" si="1"/>
        <v/>
      </c>
      <c r="AF47" s="117" t="str">
        <f t="shared" si="2"/>
        <v/>
      </c>
    </row>
    <row r="48" spans="1:32" s="117" customFormat="1" ht="15" customHeight="1" x14ac:dyDescent="0.35">
      <c r="A48" s="198"/>
      <c r="B48" s="198"/>
      <c r="C48" s="199"/>
      <c r="D48" s="199"/>
      <c r="E48" s="239"/>
      <c r="F48" s="239"/>
      <c r="G48" s="200"/>
      <c r="H48" s="200"/>
      <c r="I48" s="200"/>
      <c r="J48" s="200"/>
      <c r="K48" s="200"/>
      <c r="L48" s="200"/>
      <c r="M48" s="200"/>
      <c r="N48" s="200"/>
      <c r="O48" s="200"/>
      <c r="P48" s="199"/>
      <c r="Q48" s="199"/>
      <c r="R48" s="199"/>
      <c r="S48" s="199"/>
      <c r="T48" s="199"/>
      <c r="U48" s="199"/>
      <c r="V48" s="199"/>
      <c r="W48" s="199"/>
      <c r="X48" s="199"/>
      <c r="Y48" s="308" t="str">
        <f t="shared" si="0"/>
        <v/>
      </c>
      <c r="Z48" s="196" t="str">
        <f>IF('CES-D Pre-Post'!F49="","",'CES-D Pre-Post'!F49)</f>
        <v/>
      </c>
      <c r="AA48" s="197" t="str">
        <f>IF('CES-D Pre-Post'!AA49="","",'CES-D Pre-Post'!AA49)</f>
        <v/>
      </c>
      <c r="AB48" s="238" t="str">
        <f>'CES-D Pre-Post'!BI49</f>
        <v/>
      </c>
      <c r="AC48" s="238" t="str">
        <f>'CES-D Pre-Post'!BJ49</f>
        <v/>
      </c>
      <c r="AD48" s="238" t="str">
        <f>'CES-D Pre-Post'!BK49</f>
        <v xml:space="preserve"> </v>
      </c>
      <c r="AE48" s="117" t="str">
        <f t="shared" si="1"/>
        <v/>
      </c>
      <c r="AF48" s="117" t="str">
        <f t="shared" si="2"/>
        <v/>
      </c>
    </row>
    <row r="49" spans="1:32" s="117" customFormat="1" ht="15" customHeight="1" x14ac:dyDescent="0.35">
      <c r="A49" s="201"/>
      <c r="B49" s="201"/>
      <c r="C49" s="202"/>
      <c r="D49" s="202"/>
      <c r="E49" s="240"/>
      <c r="F49" s="240"/>
      <c r="G49" s="194"/>
      <c r="H49" s="194"/>
      <c r="I49" s="194"/>
      <c r="J49" s="194"/>
      <c r="K49" s="194"/>
      <c r="L49" s="194"/>
      <c r="M49" s="195"/>
      <c r="N49" s="195"/>
      <c r="O49" s="195"/>
      <c r="P49" s="193"/>
      <c r="Q49" s="193"/>
      <c r="R49" s="193"/>
      <c r="S49" s="193"/>
      <c r="T49" s="193"/>
      <c r="U49" s="193"/>
      <c r="V49" s="193"/>
      <c r="W49" s="193"/>
      <c r="X49" s="193"/>
      <c r="Y49" s="309" t="str">
        <f t="shared" si="0"/>
        <v/>
      </c>
      <c r="Z49" s="196" t="str">
        <f>IF('CES-D Pre-Post'!F50="","",'CES-D Pre-Post'!F50)</f>
        <v/>
      </c>
      <c r="AA49" s="197" t="str">
        <f>IF('CES-D Pre-Post'!AA50="","",'CES-D Pre-Post'!AA50)</f>
        <v/>
      </c>
      <c r="AB49" s="238" t="str">
        <f>'CES-D Pre-Post'!BI50</f>
        <v/>
      </c>
      <c r="AC49" s="238" t="str">
        <f>'CES-D Pre-Post'!BJ50</f>
        <v/>
      </c>
      <c r="AD49" s="238" t="str">
        <f>'CES-D Pre-Post'!BK50</f>
        <v xml:space="preserve"> </v>
      </c>
      <c r="AE49" s="117" t="str">
        <f t="shared" si="1"/>
        <v/>
      </c>
      <c r="AF49" s="117" t="str">
        <f t="shared" si="2"/>
        <v/>
      </c>
    </row>
    <row r="50" spans="1:32" s="117" customFormat="1" ht="15" customHeight="1" x14ac:dyDescent="0.35">
      <c r="A50" s="198"/>
      <c r="B50" s="198"/>
      <c r="C50" s="199"/>
      <c r="D50" s="199"/>
      <c r="E50" s="239"/>
      <c r="F50" s="239"/>
      <c r="G50" s="200"/>
      <c r="H50" s="200"/>
      <c r="I50" s="200"/>
      <c r="J50" s="200"/>
      <c r="K50" s="200"/>
      <c r="L50" s="200"/>
      <c r="M50" s="200"/>
      <c r="N50" s="200"/>
      <c r="O50" s="200"/>
      <c r="P50" s="199"/>
      <c r="Q50" s="199"/>
      <c r="R50" s="199"/>
      <c r="S50" s="199"/>
      <c r="T50" s="199"/>
      <c r="U50" s="199"/>
      <c r="V50" s="199"/>
      <c r="W50" s="199"/>
      <c r="X50" s="199"/>
      <c r="Y50" s="308" t="str">
        <f t="shared" si="0"/>
        <v/>
      </c>
      <c r="Z50" s="196" t="str">
        <f>IF('CES-D Pre-Post'!F51="","",'CES-D Pre-Post'!F51)</f>
        <v/>
      </c>
      <c r="AA50" s="197" t="str">
        <f>IF('CES-D Pre-Post'!AA51="","",'CES-D Pre-Post'!AA51)</f>
        <v/>
      </c>
      <c r="AB50" s="238" t="str">
        <f>'CES-D Pre-Post'!BI51</f>
        <v/>
      </c>
      <c r="AC50" s="238" t="str">
        <f>'CES-D Pre-Post'!BJ51</f>
        <v/>
      </c>
      <c r="AD50" s="238" t="str">
        <f>'CES-D Pre-Post'!BK51</f>
        <v xml:space="preserve"> </v>
      </c>
      <c r="AE50" s="117" t="str">
        <f t="shared" si="1"/>
        <v/>
      </c>
      <c r="AF50" s="117" t="str">
        <f t="shared" si="2"/>
        <v/>
      </c>
    </row>
    <row r="51" spans="1:32" s="117" customFormat="1" ht="15" customHeight="1" x14ac:dyDescent="0.35">
      <c r="A51" s="201"/>
      <c r="B51" s="201"/>
      <c r="C51" s="202"/>
      <c r="D51" s="202"/>
      <c r="E51" s="240"/>
      <c r="F51" s="240"/>
      <c r="G51" s="194"/>
      <c r="H51" s="194"/>
      <c r="I51" s="194"/>
      <c r="J51" s="194"/>
      <c r="K51" s="194"/>
      <c r="L51" s="194"/>
      <c r="M51" s="195"/>
      <c r="N51" s="195"/>
      <c r="O51" s="195"/>
      <c r="P51" s="193"/>
      <c r="Q51" s="193"/>
      <c r="R51" s="193"/>
      <c r="S51" s="193"/>
      <c r="T51" s="193"/>
      <c r="U51" s="193"/>
      <c r="V51" s="193"/>
      <c r="W51" s="193"/>
      <c r="X51" s="193"/>
      <c r="Y51" s="309" t="str">
        <f t="shared" si="0"/>
        <v/>
      </c>
      <c r="Z51" s="196" t="str">
        <f>IF('CES-D Pre-Post'!F52="","",'CES-D Pre-Post'!F52)</f>
        <v/>
      </c>
      <c r="AA51" s="197" t="str">
        <f>IF('CES-D Pre-Post'!AA52="","",'CES-D Pre-Post'!AA52)</f>
        <v/>
      </c>
      <c r="AB51" s="238" t="str">
        <f>'CES-D Pre-Post'!BI52</f>
        <v/>
      </c>
      <c r="AC51" s="238" t="str">
        <f>'CES-D Pre-Post'!BJ52</f>
        <v/>
      </c>
      <c r="AD51" s="238" t="str">
        <f>'CES-D Pre-Post'!BK52</f>
        <v xml:space="preserve"> </v>
      </c>
      <c r="AE51" s="117" t="str">
        <f t="shared" si="1"/>
        <v/>
      </c>
      <c r="AF51" s="117" t="str">
        <f t="shared" si="2"/>
        <v/>
      </c>
    </row>
    <row r="52" spans="1:32" s="117" customFormat="1" ht="15" customHeight="1" x14ac:dyDescent="0.35">
      <c r="A52" s="198"/>
      <c r="B52" s="198"/>
      <c r="C52" s="199"/>
      <c r="D52" s="199"/>
      <c r="E52" s="239"/>
      <c r="F52" s="239"/>
      <c r="G52" s="200"/>
      <c r="H52" s="200"/>
      <c r="I52" s="200"/>
      <c r="J52" s="200"/>
      <c r="K52" s="200"/>
      <c r="L52" s="200"/>
      <c r="M52" s="200"/>
      <c r="N52" s="200"/>
      <c r="O52" s="200"/>
      <c r="P52" s="199"/>
      <c r="Q52" s="199"/>
      <c r="R52" s="199"/>
      <c r="S52" s="199"/>
      <c r="T52" s="199"/>
      <c r="U52" s="199"/>
      <c r="V52" s="199"/>
      <c r="W52" s="199"/>
      <c r="X52" s="199"/>
      <c r="Y52" s="308" t="str">
        <f t="shared" si="0"/>
        <v/>
      </c>
      <c r="Z52" s="196" t="str">
        <f>IF('CES-D Pre-Post'!F53="","",'CES-D Pre-Post'!F53)</f>
        <v/>
      </c>
      <c r="AA52" s="197" t="str">
        <f>IF('CES-D Pre-Post'!AA53="","",'CES-D Pre-Post'!AA53)</f>
        <v/>
      </c>
      <c r="AB52" s="238" t="str">
        <f>'CES-D Pre-Post'!BI53</f>
        <v/>
      </c>
      <c r="AC52" s="238" t="str">
        <f>'CES-D Pre-Post'!BJ53</f>
        <v/>
      </c>
      <c r="AD52" s="238" t="str">
        <f>'CES-D Pre-Post'!BK53</f>
        <v xml:space="preserve"> </v>
      </c>
      <c r="AE52" s="117" t="str">
        <f t="shared" si="1"/>
        <v/>
      </c>
      <c r="AF52" s="117" t="str">
        <f t="shared" si="2"/>
        <v/>
      </c>
    </row>
    <row r="53" spans="1:32" s="117" customFormat="1" ht="15" customHeight="1" x14ac:dyDescent="0.35">
      <c r="A53" s="201"/>
      <c r="B53" s="201"/>
      <c r="C53" s="202"/>
      <c r="D53" s="202"/>
      <c r="E53" s="240"/>
      <c r="F53" s="240"/>
      <c r="G53" s="194"/>
      <c r="H53" s="194"/>
      <c r="I53" s="194"/>
      <c r="J53" s="194"/>
      <c r="K53" s="194"/>
      <c r="L53" s="194"/>
      <c r="M53" s="195"/>
      <c r="N53" s="195"/>
      <c r="O53" s="195"/>
      <c r="P53" s="193"/>
      <c r="Q53" s="193"/>
      <c r="R53" s="193"/>
      <c r="S53" s="193"/>
      <c r="T53" s="193"/>
      <c r="U53" s="193"/>
      <c r="V53" s="193"/>
      <c r="W53" s="193"/>
      <c r="X53" s="193"/>
      <c r="Y53" s="309" t="str">
        <f t="shared" si="0"/>
        <v/>
      </c>
      <c r="Z53" s="196" t="str">
        <f>IF('CES-D Pre-Post'!F54="","",'CES-D Pre-Post'!F54)</f>
        <v/>
      </c>
      <c r="AA53" s="197" t="str">
        <f>IF('CES-D Pre-Post'!AA54="","",'CES-D Pre-Post'!AA54)</f>
        <v/>
      </c>
      <c r="AB53" s="238" t="str">
        <f>'CES-D Pre-Post'!BI54</f>
        <v/>
      </c>
      <c r="AC53" s="238" t="str">
        <f>'CES-D Pre-Post'!BJ54</f>
        <v/>
      </c>
      <c r="AD53" s="238" t="str">
        <f>'CES-D Pre-Post'!BK54</f>
        <v xml:space="preserve"> </v>
      </c>
      <c r="AE53" s="117" t="str">
        <f t="shared" si="1"/>
        <v/>
      </c>
      <c r="AF53" s="117" t="str">
        <f t="shared" si="2"/>
        <v/>
      </c>
    </row>
    <row r="54" spans="1:32" s="117" customFormat="1" ht="15" customHeight="1" x14ac:dyDescent="0.35">
      <c r="A54" s="198"/>
      <c r="B54" s="198"/>
      <c r="C54" s="199"/>
      <c r="D54" s="199"/>
      <c r="E54" s="239"/>
      <c r="F54" s="239"/>
      <c r="G54" s="200"/>
      <c r="H54" s="200"/>
      <c r="I54" s="200"/>
      <c r="J54" s="200"/>
      <c r="K54" s="200"/>
      <c r="L54" s="200"/>
      <c r="M54" s="200"/>
      <c r="N54" s="200"/>
      <c r="O54" s="200"/>
      <c r="P54" s="199"/>
      <c r="Q54" s="199"/>
      <c r="R54" s="199"/>
      <c r="S54" s="199"/>
      <c r="T54" s="199"/>
      <c r="U54" s="199"/>
      <c r="V54" s="199"/>
      <c r="W54" s="199"/>
      <c r="X54" s="199"/>
      <c r="Y54" s="308" t="str">
        <f t="shared" si="0"/>
        <v/>
      </c>
      <c r="Z54" s="196" t="str">
        <f>IF('CES-D Pre-Post'!F55="","",'CES-D Pre-Post'!F55)</f>
        <v/>
      </c>
      <c r="AA54" s="197" t="str">
        <f>IF('CES-D Pre-Post'!AA55="","",'CES-D Pre-Post'!AA55)</f>
        <v/>
      </c>
      <c r="AB54" s="238" t="str">
        <f>'CES-D Pre-Post'!BI55</f>
        <v/>
      </c>
      <c r="AC54" s="238" t="str">
        <f>'CES-D Pre-Post'!BJ55</f>
        <v/>
      </c>
      <c r="AD54" s="238" t="str">
        <f>'CES-D Pre-Post'!BK55</f>
        <v xml:space="preserve"> </v>
      </c>
      <c r="AE54" s="117" t="str">
        <f t="shared" si="1"/>
        <v/>
      </c>
      <c r="AF54" s="117" t="str">
        <f t="shared" si="2"/>
        <v/>
      </c>
    </row>
    <row r="55" spans="1:32" s="117" customFormat="1" ht="15" customHeight="1" x14ac:dyDescent="0.35">
      <c r="A55" s="201"/>
      <c r="B55" s="201"/>
      <c r="C55" s="202"/>
      <c r="D55" s="202"/>
      <c r="E55" s="240"/>
      <c r="F55" s="240"/>
      <c r="G55" s="194"/>
      <c r="H55" s="194"/>
      <c r="I55" s="194"/>
      <c r="J55" s="194"/>
      <c r="K55" s="194"/>
      <c r="L55" s="194"/>
      <c r="M55" s="195"/>
      <c r="N55" s="195"/>
      <c r="O55" s="195"/>
      <c r="P55" s="193"/>
      <c r="Q55" s="193"/>
      <c r="R55" s="193"/>
      <c r="S55" s="193"/>
      <c r="T55" s="193"/>
      <c r="U55" s="193"/>
      <c r="V55" s="193"/>
      <c r="W55" s="193"/>
      <c r="X55" s="193"/>
      <c r="Y55" s="309" t="str">
        <f t="shared" si="0"/>
        <v/>
      </c>
      <c r="Z55" s="196" t="str">
        <f>IF('CES-D Pre-Post'!F56="","",'CES-D Pre-Post'!F56)</f>
        <v/>
      </c>
      <c r="AA55" s="197" t="str">
        <f>IF('CES-D Pre-Post'!AA56="","",'CES-D Pre-Post'!AA56)</f>
        <v/>
      </c>
      <c r="AB55" s="238" t="str">
        <f>'CES-D Pre-Post'!BI56</f>
        <v/>
      </c>
      <c r="AC55" s="238" t="str">
        <f>'CES-D Pre-Post'!BJ56</f>
        <v/>
      </c>
      <c r="AD55" s="238" t="str">
        <f>'CES-D Pre-Post'!BK56</f>
        <v xml:space="preserve"> </v>
      </c>
      <c r="AE55" s="117" t="str">
        <f t="shared" si="1"/>
        <v/>
      </c>
      <c r="AF55" s="117" t="str">
        <f t="shared" si="2"/>
        <v/>
      </c>
    </row>
    <row r="56" spans="1:32" s="117" customFormat="1" ht="15" customHeight="1" x14ac:dyDescent="0.35">
      <c r="A56" s="198"/>
      <c r="B56" s="198"/>
      <c r="C56" s="199"/>
      <c r="D56" s="199"/>
      <c r="E56" s="239"/>
      <c r="F56" s="239"/>
      <c r="G56" s="200"/>
      <c r="H56" s="200"/>
      <c r="I56" s="200"/>
      <c r="J56" s="200"/>
      <c r="K56" s="200"/>
      <c r="L56" s="200"/>
      <c r="M56" s="200"/>
      <c r="N56" s="200"/>
      <c r="O56" s="200"/>
      <c r="P56" s="199"/>
      <c r="Q56" s="199"/>
      <c r="R56" s="199"/>
      <c r="S56" s="199"/>
      <c r="T56" s="199"/>
      <c r="U56" s="199"/>
      <c r="V56" s="199"/>
      <c r="W56" s="199"/>
      <c r="X56" s="199"/>
      <c r="Y56" s="308" t="str">
        <f t="shared" si="0"/>
        <v/>
      </c>
      <c r="Z56" s="196" t="str">
        <f>IF('CES-D Pre-Post'!F57="","",'CES-D Pre-Post'!F57)</f>
        <v/>
      </c>
      <c r="AA56" s="197" t="str">
        <f>IF('CES-D Pre-Post'!AA57="","",'CES-D Pre-Post'!AA57)</f>
        <v/>
      </c>
      <c r="AB56" s="238" t="str">
        <f>'CES-D Pre-Post'!BI57</f>
        <v/>
      </c>
      <c r="AC56" s="238" t="str">
        <f>'CES-D Pre-Post'!BJ57</f>
        <v/>
      </c>
      <c r="AD56" s="238" t="str">
        <f>'CES-D Pre-Post'!BK57</f>
        <v xml:space="preserve"> </v>
      </c>
      <c r="AE56" s="117" t="str">
        <f t="shared" si="1"/>
        <v/>
      </c>
      <c r="AF56" s="117" t="str">
        <f t="shared" si="2"/>
        <v/>
      </c>
    </row>
    <row r="57" spans="1:32" s="117" customFormat="1" ht="15" customHeight="1" x14ac:dyDescent="0.35">
      <c r="A57" s="201"/>
      <c r="B57" s="201"/>
      <c r="C57" s="202"/>
      <c r="D57" s="202"/>
      <c r="E57" s="240"/>
      <c r="F57" s="240"/>
      <c r="G57" s="194"/>
      <c r="H57" s="194"/>
      <c r="I57" s="194"/>
      <c r="J57" s="194"/>
      <c r="K57" s="194"/>
      <c r="L57" s="194"/>
      <c r="M57" s="195"/>
      <c r="N57" s="195"/>
      <c r="O57" s="195"/>
      <c r="P57" s="193"/>
      <c r="Q57" s="193"/>
      <c r="R57" s="193"/>
      <c r="S57" s="193"/>
      <c r="T57" s="193"/>
      <c r="U57" s="193"/>
      <c r="V57" s="193"/>
      <c r="W57" s="193"/>
      <c r="X57" s="193"/>
      <c r="Y57" s="309" t="str">
        <f t="shared" si="0"/>
        <v/>
      </c>
      <c r="Z57" s="196" t="str">
        <f>IF('CES-D Pre-Post'!F58="","",'CES-D Pre-Post'!F58)</f>
        <v/>
      </c>
      <c r="AA57" s="197" t="str">
        <f>IF('CES-D Pre-Post'!AA58="","",'CES-D Pre-Post'!AA58)</f>
        <v/>
      </c>
      <c r="AB57" s="238" t="str">
        <f>'CES-D Pre-Post'!BI58</f>
        <v/>
      </c>
      <c r="AC57" s="238" t="str">
        <f>'CES-D Pre-Post'!BJ58</f>
        <v/>
      </c>
      <c r="AD57" s="238" t="str">
        <f>'CES-D Pre-Post'!BK58</f>
        <v xml:space="preserve"> </v>
      </c>
      <c r="AE57" s="117" t="str">
        <f t="shared" si="1"/>
        <v/>
      </c>
      <c r="AF57" s="117" t="str">
        <f t="shared" si="2"/>
        <v/>
      </c>
    </row>
    <row r="58" spans="1:32" s="117" customFormat="1" ht="15" customHeight="1" x14ac:dyDescent="0.35">
      <c r="A58" s="198"/>
      <c r="B58" s="198"/>
      <c r="C58" s="199"/>
      <c r="D58" s="199"/>
      <c r="E58" s="239"/>
      <c r="F58" s="239"/>
      <c r="G58" s="200"/>
      <c r="H58" s="200"/>
      <c r="I58" s="200"/>
      <c r="J58" s="200"/>
      <c r="K58" s="200"/>
      <c r="L58" s="200"/>
      <c r="M58" s="200"/>
      <c r="N58" s="200"/>
      <c r="O58" s="200"/>
      <c r="P58" s="199"/>
      <c r="Q58" s="199"/>
      <c r="R58" s="199"/>
      <c r="S58" s="199"/>
      <c r="T58" s="199"/>
      <c r="U58" s="199"/>
      <c r="V58" s="199"/>
      <c r="W58" s="199"/>
      <c r="X58" s="199"/>
      <c r="Y58" s="308" t="str">
        <f t="shared" si="0"/>
        <v/>
      </c>
      <c r="Z58" s="196" t="str">
        <f>IF('CES-D Pre-Post'!F59="","",'CES-D Pre-Post'!F59)</f>
        <v/>
      </c>
      <c r="AA58" s="197" t="str">
        <f>IF('CES-D Pre-Post'!AA59="","",'CES-D Pre-Post'!AA59)</f>
        <v/>
      </c>
      <c r="AB58" s="238" t="str">
        <f>'CES-D Pre-Post'!BI59</f>
        <v/>
      </c>
      <c r="AC58" s="238" t="str">
        <f>'CES-D Pre-Post'!BJ59</f>
        <v/>
      </c>
      <c r="AD58" s="238" t="str">
        <f>'CES-D Pre-Post'!BK59</f>
        <v xml:space="preserve"> </v>
      </c>
      <c r="AE58" s="117" t="str">
        <f t="shared" si="1"/>
        <v/>
      </c>
      <c r="AF58" s="117" t="str">
        <f t="shared" si="2"/>
        <v/>
      </c>
    </row>
    <row r="59" spans="1:32" s="117" customFormat="1" ht="15" customHeight="1" x14ac:dyDescent="0.35">
      <c r="A59" s="201"/>
      <c r="B59" s="201"/>
      <c r="C59" s="202"/>
      <c r="D59" s="202"/>
      <c r="E59" s="240"/>
      <c r="F59" s="240"/>
      <c r="G59" s="194"/>
      <c r="H59" s="194"/>
      <c r="I59" s="194"/>
      <c r="J59" s="194"/>
      <c r="K59" s="194"/>
      <c r="L59" s="194"/>
      <c r="M59" s="195"/>
      <c r="N59" s="195"/>
      <c r="O59" s="195"/>
      <c r="P59" s="193"/>
      <c r="Q59" s="193"/>
      <c r="R59" s="193"/>
      <c r="S59" s="193"/>
      <c r="T59" s="193"/>
      <c r="U59" s="193"/>
      <c r="V59" s="193"/>
      <c r="W59" s="193"/>
      <c r="X59" s="193"/>
      <c r="Y59" s="309" t="str">
        <f t="shared" si="0"/>
        <v/>
      </c>
      <c r="Z59" s="196" t="str">
        <f>IF('CES-D Pre-Post'!F60="","",'CES-D Pre-Post'!F60)</f>
        <v/>
      </c>
      <c r="AA59" s="197" t="str">
        <f>IF('CES-D Pre-Post'!AA60="","",'CES-D Pre-Post'!AA60)</f>
        <v/>
      </c>
      <c r="AB59" s="238" t="str">
        <f>'CES-D Pre-Post'!BI60</f>
        <v/>
      </c>
      <c r="AC59" s="238" t="str">
        <f>'CES-D Pre-Post'!BJ60</f>
        <v/>
      </c>
      <c r="AD59" s="238" t="str">
        <f>'CES-D Pre-Post'!BK60</f>
        <v xml:space="preserve"> </v>
      </c>
      <c r="AE59" s="117" t="str">
        <f t="shared" si="1"/>
        <v/>
      </c>
      <c r="AF59" s="117" t="str">
        <f t="shared" si="2"/>
        <v/>
      </c>
    </row>
    <row r="60" spans="1:32" s="117" customFormat="1" ht="15" customHeight="1" x14ac:dyDescent="0.35">
      <c r="A60" s="198"/>
      <c r="B60" s="198"/>
      <c r="C60" s="199"/>
      <c r="D60" s="199"/>
      <c r="E60" s="239"/>
      <c r="F60" s="239"/>
      <c r="G60" s="200"/>
      <c r="H60" s="200"/>
      <c r="I60" s="200"/>
      <c r="J60" s="200"/>
      <c r="K60" s="200"/>
      <c r="L60" s="200"/>
      <c r="M60" s="200"/>
      <c r="N60" s="200"/>
      <c r="O60" s="200"/>
      <c r="P60" s="199"/>
      <c r="Q60" s="199"/>
      <c r="R60" s="199"/>
      <c r="S60" s="199"/>
      <c r="T60" s="199"/>
      <c r="U60" s="199"/>
      <c r="V60" s="199"/>
      <c r="W60" s="199"/>
      <c r="X60" s="199"/>
      <c r="Y60" s="308" t="str">
        <f t="shared" si="0"/>
        <v/>
      </c>
      <c r="Z60" s="196" t="str">
        <f>IF('CES-D Pre-Post'!F61="","",'CES-D Pre-Post'!F61)</f>
        <v/>
      </c>
      <c r="AA60" s="197" t="str">
        <f>IF('CES-D Pre-Post'!AA61="","",'CES-D Pre-Post'!AA61)</f>
        <v/>
      </c>
      <c r="AB60" s="238" t="str">
        <f>'CES-D Pre-Post'!BI61</f>
        <v/>
      </c>
      <c r="AC60" s="238" t="str">
        <f>'CES-D Pre-Post'!BJ61</f>
        <v/>
      </c>
      <c r="AD60" s="238" t="str">
        <f>'CES-D Pre-Post'!BK61</f>
        <v xml:space="preserve"> </v>
      </c>
      <c r="AE60" s="117" t="str">
        <f t="shared" si="1"/>
        <v/>
      </c>
      <c r="AF60" s="117" t="str">
        <f t="shared" si="2"/>
        <v/>
      </c>
    </row>
    <row r="61" spans="1:32" s="117" customFormat="1" ht="15" customHeight="1" x14ac:dyDescent="0.35">
      <c r="A61" s="201"/>
      <c r="B61" s="201"/>
      <c r="C61" s="202"/>
      <c r="D61" s="202"/>
      <c r="E61" s="240"/>
      <c r="F61" s="240"/>
      <c r="G61" s="194"/>
      <c r="H61" s="194"/>
      <c r="I61" s="194"/>
      <c r="J61" s="194"/>
      <c r="K61" s="194"/>
      <c r="L61" s="194"/>
      <c r="M61" s="195"/>
      <c r="N61" s="195"/>
      <c r="O61" s="195"/>
      <c r="P61" s="193"/>
      <c r="Q61" s="193"/>
      <c r="R61" s="193"/>
      <c r="S61" s="193"/>
      <c r="T61" s="193"/>
      <c r="U61" s="193"/>
      <c r="V61" s="193"/>
      <c r="W61" s="193"/>
      <c r="X61" s="193"/>
      <c r="Y61" s="309" t="str">
        <f t="shared" si="0"/>
        <v/>
      </c>
      <c r="Z61" s="196" t="str">
        <f>IF('CES-D Pre-Post'!F62="","",'CES-D Pre-Post'!F62)</f>
        <v/>
      </c>
      <c r="AA61" s="197" t="str">
        <f>IF('CES-D Pre-Post'!AA62="","",'CES-D Pre-Post'!AA62)</f>
        <v/>
      </c>
      <c r="AB61" s="238" t="str">
        <f>'CES-D Pre-Post'!BI62</f>
        <v/>
      </c>
      <c r="AC61" s="238" t="str">
        <f>'CES-D Pre-Post'!BJ62</f>
        <v/>
      </c>
      <c r="AD61" s="238" t="str">
        <f>'CES-D Pre-Post'!BK62</f>
        <v xml:space="preserve"> </v>
      </c>
      <c r="AE61" s="117" t="str">
        <f t="shared" si="1"/>
        <v/>
      </c>
      <c r="AF61" s="117" t="str">
        <f t="shared" si="2"/>
        <v/>
      </c>
    </row>
    <row r="62" spans="1:32" s="117" customFormat="1" ht="15" customHeight="1" x14ac:dyDescent="0.35">
      <c r="A62" s="198"/>
      <c r="B62" s="198"/>
      <c r="C62" s="199"/>
      <c r="D62" s="199"/>
      <c r="E62" s="239"/>
      <c r="F62" s="239"/>
      <c r="G62" s="200"/>
      <c r="H62" s="200"/>
      <c r="I62" s="200"/>
      <c r="J62" s="200"/>
      <c r="K62" s="200"/>
      <c r="L62" s="200"/>
      <c r="M62" s="200"/>
      <c r="N62" s="200"/>
      <c r="O62" s="200"/>
      <c r="P62" s="199"/>
      <c r="Q62" s="199"/>
      <c r="R62" s="199"/>
      <c r="S62" s="199"/>
      <c r="T62" s="199"/>
      <c r="U62" s="199"/>
      <c r="V62" s="199"/>
      <c r="W62" s="199"/>
      <c r="X62" s="199"/>
      <c r="Y62" s="308" t="str">
        <f t="shared" si="0"/>
        <v/>
      </c>
      <c r="Z62" s="196" t="str">
        <f>IF('CES-D Pre-Post'!F63="","",'CES-D Pre-Post'!F63)</f>
        <v/>
      </c>
      <c r="AA62" s="197" t="str">
        <f>IF('CES-D Pre-Post'!AA63="","",'CES-D Pre-Post'!AA63)</f>
        <v/>
      </c>
      <c r="AB62" s="238" t="str">
        <f>'CES-D Pre-Post'!BI63</f>
        <v/>
      </c>
      <c r="AC62" s="238" t="str">
        <f>'CES-D Pre-Post'!BJ63</f>
        <v/>
      </c>
      <c r="AD62" s="238" t="str">
        <f>'CES-D Pre-Post'!BK63</f>
        <v xml:space="preserve"> </v>
      </c>
      <c r="AE62" s="117" t="str">
        <f t="shared" si="1"/>
        <v/>
      </c>
      <c r="AF62" s="117" t="str">
        <f t="shared" si="2"/>
        <v/>
      </c>
    </row>
    <row r="63" spans="1:32" s="117" customFormat="1" ht="15" customHeight="1" x14ac:dyDescent="0.35">
      <c r="A63" s="201"/>
      <c r="B63" s="201"/>
      <c r="C63" s="202"/>
      <c r="D63" s="202"/>
      <c r="E63" s="240"/>
      <c r="F63" s="240"/>
      <c r="G63" s="194"/>
      <c r="H63" s="194"/>
      <c r="I63" s="194"/>
      <c r="J63" s="194"/>
      <c r="K63" s="194"/>
      <c r="L63" s="194"/>
      <c r="M63" s="195"/>
      <c r="N63" s="195"/>
      <c r="O63" s="195"/>
      <c r="P63" s="193"/>
      <c r="Q63" s="193"/>
      <c r="R63" s="193"/>
      <c r="S63" s="193"/>
      <c r="T63" s="193"/>
      <c r="U63" s="193"/>
      <c r="V63" s="193"/>
      <c r="W63" s="193"/>
      <c r="X63" s="193"/>
      <c r="Y63" s="309" t="str">
        <f t="shared" si="0"/>
        <v/>
      </c>
      <c r="Z63" s="196" t="str">
        <f>IF('CES-D Pre-Post'!F64="","",'CES-D Pre-Post'!F64)</f>
        <v/>
      </c>
      <c r="AA63" s="197" t="str">
        <f>IF('CES-D Pre-Post'!AA64="","",'CES-D Pre-Post'!AA64)</f>
        <v/>
      </c>
      <c r="AB63" s="238" t="str">
        <f>'CES-D Pre-Post'!BI64</f>
        <v/>
      </c>
      <c r="AC63" s="238" t="str">
        <f>'CES-D Pre-Post'!BJ64</f>
        <v/>
      </c>
      <c r="AD63" s="238" t="str">
        <f>'CES-D Pre-Post'!BK64</f>
        <v xml:space="preserve"> </v>
      </c>
      <c r="AE63" s="117" t="str">
        <f t="shared" si="1"/>
        <v/>
      </c>
      <c r="AF63" s="117" t="str">
        <f t="shared" si="2"/>
        <v/>
      </c>
    </row>
    <row r="64" spans="1:32" s="117" customFormat="1" ht="15" customHeight="1" x14ac:dyDescent="0.35">
      <c r="A64" s="198"/>
      <c r="B64" s="198"/>
      <c r="C64" s="199"/>
      <c r="D64" s="199"/>
      <c r="E64" s="239"/>
      <c r="F64" s="239"/>
      <c r="G64" s="200"/>
      <c r="H64" s="200"/>
      <c r="I64" s="200"/>
      <c r="J64" s="200"/>
      <c r="K64" s="200"/>
      <c r="L64" s="200"/>
      <c r="M64" s="200"/>
      <c r="N64" s="200"/>
      <c r="O64" s="200"/>
      <c r="P64" s="199"/>
      <c r="Q64" s="199"/>
      <c r="R64" s="199"/>
      <c r="S64" s="199"/>
      <c r="T64" s="199"/>
      <c r="U64" s="199"/>
      <c r="V64" s="199"/>
      <c r="W64" s="199"/>
      <c r="X64" s="199"/>
      <c r="Y64" s="308" t="str">
        <f t="shared" si="0"/>
        <v/>
      </c>
      <c r="Z64" s="196" t="str">
        <f>IF('CES-D Pre-Post'!F65="","",'CES-D Pre-Post'!F65)</f>
        <v/>
      </c>
      <c r="AA64" s="197" t="str">
        <f>IF('CES-D Pre-Post'!AA65="","",'CES-D Pre-Post'!AA65)</f>
        <v/>
      </c>
      <c r="AB64" s="238" t="str">
        <f>'CES-D Pre-Post'!BI65</f>
        <v/>
      </c>
      <c r="AC64" s="238" t="str">
        <f>'CES-D Pre-Post'!BJ65</f>
        <v/>
      </c>
      <c r="AD64" s="238" t="str">
        <f>'CES-D Pre-Post'!BK65</f>
        <v xml:space="preserve"> </v>
      </c>
      <c r="AE64" s="117" t="str">
        <f t="shared" si="1"/>
        <v/>
      </c>
      <c r="AF64" s="117" t="str">
        <f t="shared" si="2"/>
        <v/>
      </c>
    </row>
    <row r="65" spans="1:32" s="117" customFormat="1" ht="15" customHeight="1" x14ac:dyDescent="0.35">
      <c r="A65" s="201"/>
      <c r="B65" s="201"/>
      <c r="C65" s="202"/>
      <c r="D65" s="202"/>
      <c r="E65" s="240"/>
      <c r="F65" s="240"/>
      <c r="G65" s="194"/>
      <c r="H65" s="194"/>
      <c r="I65" s="194"/>
      <c r="J65" s="194"/>
      <c r="K65" s="194"/>
      <c r="L65" s="194"/>
      <c r="M65" s="195"/>
      <c r="N65" s="195"/>
      <c r="O65" s="195"/>
      <c r="P65" s="193"/>
      <c r="Q65" s="193"/>
      <c r="R65" s="193"/>
      <c r="S65" s="193"/>
      <c r="T65" s="193"/>
      <c r="U65" s="193"/>
      <c r="V65" s="193"/>
      <c r="W65" s="193"/>
      <c r="X65" s="193"/>
      <c r="Y65" s="309" t="str">
        <f t="shared" si="0"/>
        <v/>
      </c>
      <c r="Z65" s="196" t="str">
        <f>IF('CES-D Pre-Post'!F66="","",'CES-D Pre-Post'!F66)</f>
        <v/>
      </c>
      <c r="AA65" s="197" t="str">
        <f>IF('CES-D Pre-Post'!AA66="","",'CES-D Pre-Post'!AA66)</f>
        <v/>
      </c>
      <c r="AB65" s="238" t="str">
        <f>'CES-D Pre-Post'!BI66</f>
        <v/>
      </c>
      <c r="AC65" s="238" t="str">
        <f>'CES-D Pre-Post'!BJ66</f>
        <v/>
      </c>
      <c r="AD65" s="238" t="str">
        <f>'CES-D Pre-Post'!BK66</f>
        <v xml:space="preserve"> </v>
      </c>
      <c r="AE65" s="117" t="str">
        <f t="shared" si="1"/>
        <v/>
      </c>
      <c r="AF65" s="117" t="str">
        <f t="shared" si="2"/>
        <v/>
      </c>
    </row>
    <row r="66" spans="1:32" s="117" customFormat="1" ht="15" customHeight="1" x14ac:dyDescent="0.35">
      <c r="A66" s="198"/>
      <c r="B66" s="198"/>
      <c r="C66" s="199"/>
      <c r="D66" s="199"/>
      <c r="E66" s="239"/>
      <c r="F66" s="239"/>
      <c r="G66" s="200"/>
      <c r="H66" s="200"/>
      <c r="I66" s="200"/>
      <c r="J66" s="200"/>
      <c r="K66" s="200"/>
      <c r="L66" s="200"/>
      <c r="M66" s="200"/>
      <c r="N66" s="200"/>
      <c r="O66" s="200"/>
      <c r="P66" s="199"/>
      <c r="Q66" s="199"/>
      <c r="R66" s="199"/>
      <c r="S66" s="199"/>
      <c r="T66" s="199"/>
      <c r="U66" s="199"/>
      <c r="V66" s="199"/>
      <c r="W66" s="199"/>
      <c r="X66" s="199"/>
      <c r="Y66" s="308" t="str">
        <f t="shared" si="0"/>
        <v/>
      </c>
      <c r="Z66" s="196" t="str">
        <f>IF('CES-D Pre-Post'!F67="","",'CES-D Pre-Post'!F67)</f>
        <v/>
      </c>
      <c r="AA66" s="197" t="str">
        <f>IF('CES-D Pre-Post'!AA67="","",'CES-D Pre-Post'!AA67)</f>
        <v/>
      </c>
      <c r="AB66" s="238" t="str">
        <f>'CES-D Pre-Post'!BI67</f>
        <v/>
      </c>
      <c r="AC66" s="238" t="str">
        <f>'CES-D Pre-Post'!BJ67</f>
        <v/>
      </c>
      <c r="AD66" s="238" t="str">
        <f>'CES-D Pre-Post'!BK67</f>
        <v xml:space="preserve"> </v>
      </c>
      <c r="AE66" s="117" t="str">
        <f t="shared" si="1"/>
        <v/>
      </c>
      <c r="AF66" s="117" t="str">
        <f t="shared" si="2"/>
        <v/>
      </c>
    </row>
    <row r="67" spans="1:32" s="117" customFormat="1" ht="15" customHeight="1" x14ac:dyDescent="0.35">
      <c r="A67" s="201"/>
      <c r="B67" s="201"/>
      <c r="C67" s="202"/>
      <c r="D67" s="202"/>
      <c r="E67" s="240"/>
      <c r="F67" s="240"/>
      <c r="G67" s="194"/>
      <c r="H67" s="194"/>
      <c r="I67" s="194"/>
      <c r="J67" s="194"/>
      <c r="K67" s="194"/>
      <c r="L67" s="194"/>
      <c r="M67" s="195"/>
      <c r="N67" s="195"/>
      <c r="O67" s="195"/>
      <c r="P67" s="193"/>
      <c r="Q67" s="193"/>
      <c r="R67" s="193"/>
      <c r="S67" s="193"/>
      <c r="T67" s="193"/>
      <c r="U67" s="193"/>
      <c r="V67" s="193"/>
      <c r="W67" s="193"/>
      <c r="X67" s="193"/>
      <c r="Y67" s="309" t="str">
        <f t="shared" si="0"/>
        <v/>
      </c>
      <c r="Z67" s="196" t="str">
        <f>IF('CES-D Pre-Post'!F68="","",'CES-D Pre-Post'!F68)</f>
        <v/>
      </c>
      <c r="AA67" s="197" t="str">
        <f>IF('CES-D Pre-Post'!AA68="","",'CES-D Pre-Post'!AA68)</f>
        <v/>
      </c>
      <c r="AB67" s="238" t="str">
        <f>'CES-D Pre-Post'!BI68</f>
        <v/>
      </c>
      <c r="AC67" s="238" t="str">
        <f>'CES-D Pre-Post'!BJ68</f>
        <v/>
      </c>
      <c r="AD67" s="238" t="str">
        <f>'CES-D Pre-Post'!BK68</f>
        <v xml:space="preserve"> </v>
      </c>
      <c r="AE67" s="117" t="str">
        <f t="shared" si="1"/>
        <v/>
      </c>
      <c r="AF67" s="117" t="str">
        <f t="shared" si="2"/>
        <v/>
      </c>
    </row>
    <row r="68" spans="1:32" s="117" customFormat="1" ht="15" customHeight="1" x14ac:dyDescent="0.35">
      <c r="A68" s="198"/>
      <c r="B68" s="198"/>
      <c r="C68" s="199"/>
      <c r="D68" s="199"/>
      <c r="E68" s="239"/>
      <c r="F68" s="239"/>
      <c r="G68" s="200"/>
      <c r="H68" s="200"/>
      <c r="I68" s="200"/>
      <c r="J68" s="200"/>
      <c r="K68" s="200"/>
      <c r="L68" s="200"/>
      <c r="M68" s="200"/>
      <c r="N68" s="200"/>
      <c r="O68" s="200"/>
      <c r="P68" s="199"/>
      <c r="Q68" s="199"/>
      <c r="R68" s="199"/>
      <c r="S68" s="199"/>
      <c r="T68" s="199"/>
      <c r="U68" s="199"/>
      <c r="V68" s="199"/>
      <c r="W68" s="199"/>
      <c r="X68" s="199"/>
      <c r="Y68" s="308" t="str">
        <f t="shared" ref="Y68:Y131" si="3">IF(E68="","",IF(E68&gt;0,"Yes","No"))</f>
        <v/>
      </c>
      <c r="Z68" s="196" t="str">
        <f>IF('CES-D Pre-Post'!F69="","",'CES-D Pre-Post'!F69)</f>
        <v/>
      </c>
      <c r="AA68" s="197" t="str">
        <f>IF('CES-D Pre-Post'!AA69="","",'CES-D Pre-Post'!AA69)</f>
        <v/>
      </c>
      <c r="AB68" s="238" t="str">
        <f>'CES-D Pre-Post'!BI69</f>
        <v/>
      </c>
      <c r="AC68" s="238" t="str">
        <f>'CES-D Pre-Post'!BJ69</f>
        <v/>
      </c>
      <c r="AD68" s="238" t="str">
        <f>'CES-D Pre-Post'!BK69</f>
        <v xml:space="preserve"> </v>
      </c>
      <c r="AE68" s="117" t="str">
        <f t="shared" ref="AE68:AE131" si="4">IF(E68="","",INT((((YEAR(E68)-YEAR($AE$1))*12+MONTH(E68)-MONTH($AE$1)+1)+2)/3))</f>
        <v/>
      </c>
      <c r="AF68" s="117" t="str">
        <f t="shared" ref="AF68:AF131" si="5">IF(F68="","",INT((((YEAR(F68)-YEAR($AE$1))*12+MONTH(F68)-MONTH($AE$1)+1)+2)/3))</f>
        <v/>
      </c>
    </row>
    <row r="69" spans="1:32" s="117" customFormat="1" ht="15" customHeight="1" x14ac:dyDescent="0.35">
      <c r="A69" s="201"/>
      <c r="B69" s="201"/>
      <c r="C69" s="202"/>
      <c r="D69" s="202"/>
      <c r="E69" s="240"/>
      <c r="F69" s="240"/>
      <c r="G69" s="194"/>
      <c r="H69" s="194"/>
      <c r="I69" s="194"/>
      <c r="J69" s="194"/>
      <c r="K69" s="194"/>
      <c r="L69" s="194"/>
      <c r="M69" s="195"/>
      <c r="N69" s="195"/>
      <c r="O69" s="195"/>
      <c r="P69" s="193"/>
      <c r="Q69" s="193"/>
      <c r="R69" s="193"/>
      <c r="S69" s="193"/>
      <c r="T69" s="193"/>
      <c r="U69" s="193"/>
      <c r="V69" s="193"/>
      <c r="W69" s="193"/>
      <c r="X69" s="193"/>
      <c r="Y69" s="309" t="str">
        <f t="shared" si="3"/>
        <v/>
      </c>
      <c r="Z69" s="196" t="str">
        <f>IF('CES-D Pre-Post'!F70="","",'CES-D Pre-Post'!F70)</f>
        <v/>
      </c>
      <c r="AA69" s="197" t="str">
        <f>IF('CES-D Pre-Post'!AA70="","",'CES-D Pre-Post'!AA70)</f>
        <v/>
      </c>
      <c r="AB69" s="238" t="str">
        <f>'CES-D Pre-Post'!BI70</f>
        <v/>
      </c>
      <c r="AC69" s="238" t="str">
        <f>'CES-D Pre-Post'!BJ70</f>
        <v/>
      </c>
      <c r="AD69" s="238" t="str">
        <f>'CES-D Pre-Post'!BK70</f>
        <v xml:space="preserve"> </v>
      </c>
      <c r="AE69" s="117" t="str">
        <f t="shared" si="4"/>
        <v/>
      </c>
      <c r="AF69" s="117" t="str">
        <f t="shared" si="5"/>
        <v/>
      </c>
    </row>
    <row r="70" spans="1:32" s="117" customFormat="1" ht="15" customHeight="1" x14ac:dyDescent="0.35">
      <c r="A70" s="198"/>
      <c r="B70" s="198"/>
      <c r="C70" s="199"/>
      <c r="D70" s="199"/>
      <c r="E70" s="239"/>
      <c r="F70" s="239"/>
      <c r="G70" s="200"/>
      <c r="H70" s="200"/>
      <c r="I70" s="200"/>
      <c r="J70" s="200"/>
      <c r="K70" s="200"/>
      <c r="L70" s="200"/>
      <c r="M70" s="200"/>
      <c r="N70" s="200"/>
      <c r="O70" s="200"/>
      <c r="P70" s="199"/>
      <c r="Q70" s="199"/>
      <c r="R70" s="199"/>
      <c r="S70" s="199"/>
      <c r="T70" s="199"/>
      <c r="U70" s="199"/>
      <c r="V70" s="199"/>
      <c r="W70" s="199"/>
      <c r="X70" s="199"/>
      <c r="Y70" s="308" t="str">
        <f t="shared" si="3"/>
        <v/>
      </c>
      <c r="Z70" s="196" t="str">
        <f>IF('CES-D Pre-Post'!F71="","",'CES-D Pre-Post'!F71)</f>
        <v/>
      </c>
      <c r="AA70" s="197" t="str">
        <f>IF('CES-D Pre-Post'!AA71="","",'CES-D Pre-Post'!AA71)</f>
        <v/>
      </c>
      <c r="AB70" s="238" t="str">
        <f>'CES-D Pre-Post'!BI71</f>
        <v/>
      </c>
      <c r="AC70" s="238" t="str">
        <f>'CES-D Pre-Post'!BJ71</f>
        <v/>
      </c>
      <c r="AD70" s="238" t="str">
        <f>'CES-D Pre-Post'!BK71</f>
        <v xml:space="preserve"> </v>
      </c>
      <c r="AE70" s="117" t="str">
        <f t="shared" si="4"/>
        <v/>
      </c>
      <c r="AF70" s="117" t="str">
        <f t="shared" si="5"/>
        <v/>
      </c>
    </row>
    <row r="71" spans="1:32" s="117" customFormat="1" ht="15" customHeight="1" x14ac:dyDescent="0.35">
      <c r="A71" s="201"/>
      <c r="B71" s="201"/>
      <c r="C71" s="202"/>
      <c r="D71" s="202"/>
      <c r="E71" s="240"/>
      <c r="F71" s="240"/>
      <c r="G71" s="194"/>
      <c r="H71" s="194"/>
      <c r="I71" s="194"/>
      <c r="J71" s="194"/>
      <c r="K71" s="194"/>
      <c r="L71" s="194"/>
      <c r="M71" s="195"/>
      <c r="N71" s="195"/>
      <c r="O71" s="195"/>
      <c r="P71" s="193"/>
      <c r="Q71" s="193"/>
      <c r="R71" s="193"/>
      <c r="S71" s="193"/>
      <c r="T71" s="193"/>
      <c r="U71" s="193"/>
      <c r="V71" s="193"/>
      <c r="W71" s="193"/>
      <c r="X71" s="193"/>
      <c r="Y71" s="309" t="str">
        <f t="shared" si="3"/>
        <v/>
      </c>
      <c r="Z71" s="196" t="str">
        <f>IF('CES-D Pre-Post'!F72="","",'CES-D Pre-Post'!F72)</f>
        <v/>
      </c>
      <c r="AA71" s="197" t="str">
        <f>IF('CES-D Pre-Post'!AA72="","",'CES-D Pre-Post'!AA72)</f>
        <v/>
      </c>
      <c r="AB71" s="238" t="str">
        <f>'CES-D Pre-Post'!BI72</f>
        <v/>
      </c>
      <c r="AC71" s="238" t="str">
        <f>'CES-D Pre-Post'!BJ72</f>
        <v/>
      </c>
      <c r="AD71" s="238" t="str">
        <f>'CES-D Pre-Post'!BK72</f>
        <v xml:space="preserve"> </v>
      </c>
      <c r="AE71" s="117" t="str">
        <f t="shared" si="4"/>
        <v/>
      </c>
      <c r="AF71" s="117" t="str">
        <f t="shared" si="5"/>
        <v/>
      </c>
    </row>
    <row r="72" spans="1:32" s="117" customFormat="1" ht="15" customHeight="1" x14ac:dyDescent="0.35">
      <c r="A72" s="198"/>
      <c r="B72" s="198"/>
      <c r="C72" s="199"/>
      <c r="D72" s="199"/>
      <c r="E72" s="239"/>
      <c r="F72" s="239"/>
      <c r="G72" s="200"/>
      <c r="H72" s="200"/>
      <c r="I72" s="200"/>
      <c r="J72" s="200"/>
      <c r="K72" s="200"/>
      <c r="L72" s="200"/>
      <c r="M72" s="200"/>
      <c r="N72" s="200"/>
      <c r="O72" s="200"/>
      <c r="P72" s="199"/>
      <c r="Q72" s="199"/>
      <c r="R72" s="199"/>
      <c r="S72" s="199"/>
      <c r="T72" s="199"/>
      <c r="U72" s="199"/>
      <c r="V72" s="199"/>
      <c r="W72" s="199"/>
      <c r="X72" s="199"/>
      <c r="Y72" s="308" t="str">
        <f t="shared" si="3"/>
        <v/>
      </c>
      <c r="Z72" s="196" t="str">
        <f>IF('CES-D Pre-Post'!F73="","",'CES-D Pre-Post'!F73)</f>
        <v/>
      </c>
      <c r="AA72" s="197" t="str">
        <f>IF('CES-D Pre-Post'!AA73="","",'CES-D Pre-Post'!AA73)</f>
        <v/>
      </c>
      <c r="AB72" s="238" t="str">
        <f>'CES-D Pre-Post'!BI73</f>
        <v/>
      </c>
      <c r="AC72" s="238" t="str">
        <f>'CES-D Pre-Post'!BJ73</f>
        <v/>
      </c>
      <c r="AD72" s="238" t="str">
        <f>'CES-D Pre-Post'!BK73</f>
        <v xml:space="preserve"> </v>
      </c>
      <c r="AE72" s="117" t="str">
        <f t="shared" si="4"/>
        <v/>
      </c>
      <c r="AF72" s="117" t="str">
        <f t="shared" si="5"/>
        <v/>
      </c>
    </row>
    <row r="73" spans="1:32" s="117" customFormat="1" ht="15" customHeight="1" x14ac:dyDescent="0.35">
      <c r="A73" s="201"/>
      <c r="B73" s="201"/>
      <c r="C73" s="202"/>
      <c r="D73" s="202"/>
      <c r="E73" s="240"/>
      <c r="F73" s="240"/>
      <c r="G73" s="194"/>
      <c r="H73" s="194"/>
      <c r="I73" s="194"/>
      <c r="J73" s="194"/>
      <c r="K73" s="194"/>
      <c r="L73" s="194"/>
      <c r="M73" s="195"/>
      <c r="N73" s="195"/>
      <c r="O73" s="195"/>
      <c r="P73" s="193"/>
      <c r="Q73" s="193"/>
      <c r="R73" s="193"/>
      <c r="S73" s="193"/>
      <c r="T73" s="193"/>
      <c r="U73" s="193"/>
      <c r="V73" s="193"/>
      <c r="W73" s="193"/>
      <c r="X73" s="193"/>
      <c r="Y73" s="309" t="str">
        <f t="shared" si="3"/>
        <v/>
      </c>
      <c r="Z73" s="196" t="str">
        <f>IF('CES-D Pre-Post'!F74="","",'CES-D Pre-Post'!F74)</f>
        <v/>
      </c>
      <c r="AA73" s="197" t="str">
        <f>IF('CES-D Pre-Post'!AA74="","",'CES-D Pre-Post'!AA74)</f>
        <v/>
      </c>
      <c r="AB73" s="238" t="str">
        <f>'CES-D Pre-Post'!BI74</f>
        <v/>
      </c>
      <c r="AC73" s="238" t="str">
        <f>'CES-D Pre-Post'!BJ74</f>
        <v/>
      </c>
      <c r="AD73" s="238" t="str">
        <f>'CES-D Pre-Post'!BK74</f>
        <v xml:space="preserve"> </v>
      </c>
      <c r="AE73" s="117" t="str">
        <f t="shared" si="4"/>
        <v/>
      </c>
      <c r="AF73" s="117" t="str">
        <f t="shared" si="5"/>
        <v/>
      </c>
    </row>
    <row r="74" spans="1:32" s="117" customFormat="1" ht="15" customHeight="1" x14ac:dyDescent="0.35">
      <c r="A74" s="198"/>
      <c r="B74" s="198"/>
      <c r="C74" s="199"/>
      <c r="D74" s="199"/>
      <c r="E74" s="239"/>
      <c r="F74" s="239"/>
      <c r="G74" s="200"/>
      <c r="H74" s="200"/>
      <c r="I74" s="200"/>
      <c r="J74" s="200"/>
      <c r="K74" s="200"/>
      <c r="L74" s="200"/>
      <c r="M74" s="200"/>
      <c r="N74" s="200"/>
      <c r="O74" s="200"/>
      <c r="P74" s="199"/>
      <c r="Q74" s="199"/>
      <c r="R74" s="199"/>
      <c r="S74" s="199"/>
      <c r="T74" s="199"/>
      <c r="U74" s="199"/>
      <c r="V74" s="199"/>
      <c r="W74" s="199"/>
      <c r="X74" s="199"/>
      <c r="Y74" s="308" t="str">
        <f t="shared" si="3"/>
        <v/>
      </c>
      <c r="Z74" s="196" t="str">
        <f>IF('CES-D Pre-Post'!F75="","",'CES-D Pre-Post'!F75)</f>
        <v/>
      </c>
      <c r="AA74" s="197" t="str">
        <f>IF('CES-D Pre-Post'!AA75="","",'CES-D Pre-Post'!AA75)</f>
        <v/>
      </c>
      <c r="AB74" s="238" t="str">
        <f>'CES-D Pre-Post'!BI75</f>
        <v/>
      </c>
      <c r="AC74" s="238" t="str">
        <f>'CES-D Pre-Post'!BJ75</f>
        <v/>
      </c>
      <c r="AD74" s="238" t="str">
        <f>'CES-D Pre-Post'!BK75</f>
        <v xml:space="preserve"> </v>
      </c>
      <c r="AE74" s="117" t="str">
        <f t="shared" si="4"/>
        <v/>
      </c>
      <c r="AF74" s="117" t="str">
        <f t="shared" si="5"/>
        <v/>
      </c>
    </row>
    <row r="75" spans="1:32" s="117" customFormat="1" ht="15" customHeight="1" x14ac:dyDescent="0.35">
      <c r="A75" s="201"/>
      <c r="B75" s="201"/>
      <c r="C75" s="202"/>
      <c r="D75" s="202"/>
      <c r="E75" s="240"/>
      <c r="F75" s="240"/>
      <c r="G75" s="194"/>
      <c r="H75" s="194"/>
      <c r="I75" s="194"/>
      <c r="J75" s="194"/>
      <c r="K75" s="194"/>
      <c r="L75" s="194"/>
      <c r="M75" s="195"/>
      <c r="N75" s="195"/>
      <c r="O75" s="195"/>
      <c r="P75" s="193"/>
      <c r="Q75" s="193"/>
      <c r="R75" s="193"/>
      <c r="S75" s="193"/>
      <c r="T75" s="193"/>
      <c r="U75" s="193"/>
      <c r="V75" s="193"/>
      <c r="W75" s="193"/>
      <c r="X75" s="193"/>
      <c r="Y75" s="309" t="str">
        <f t="shared" si="3"/>
        <v/>
      </c>
      <c r="Z75" s="196" t="str">
        <f>IF('CES-D Pre-Post'!F76="","",'CES-D Pre-Post'!F76)</f>
        <v/>
      </c>
      <c r="AA75" s="197" t="str">
        <f>IF('CES-D Pre-Post'!AA76="","",'CES-D Pre-Post'!AA76)</f>
        <v/>
      </c>
      <c r="AB75" s="238" t="str">
        <f>'CES-D Pre-Post'!BI76</f>
        <v/>
      </c>
      <c r="AC75" s="238" t="str">
        <f>'CES-D Pre-Post'!BJ76</f>
        <v/>
      </c>
      <c r="AD75" s="238" t="str">
        <f>'CES-D Pre-Post'!BK76</f>
        <v xml:space="preserve"> </v>
      </c>
      <c r="AE75" s="117" t="str">
        <f t="shared" si="4"/>
        <v/>
      </c>
      <c r="AF75" s="117" t="str">
        <f t="shared" si="5"/>
        <v/>
      </c>
    </row>
    <row r="76" spans="1:32" s="117" customFormat="1" ht="15" customHeight="1" x14ac:dyDescent="0.35">
      <c r="A76" s="198"/>
      <c r="B76" s="198"/>
      <c r="C76" s="199"/>
      <c r="D76" s="199"/>
      <c r="E76" s="239"/>
      <c r="F76" s="239"/>
      <c r="G76" s="200"/>
      <c r="H76" s="200"/>
      <c r="I76" s="200"/>
      <c r="J76" s="200"/>
      <c r="K76" s="200"/>
      <c r="L76" s="200"/>
      <c r="M76" s="200"/>
      <c r="N76" s="200"/>
      <c r="O76" s="200"/>
      <c r="P76" s="199"/>
      <c r="Q76" s="199"/>
      <c r="R76" s="199"/>
      <c r="S76" s="199"/>
      <c r="T76" s="199"/>
      <c r="U76" s="199"/>
      <c r="V76" s="199"/>
      <c r="W76" s="199"/>
      <c r="X76" s="199"/>
      <c r="Y76" s="308" t="str">
        <f t="shared" si="3"/>
        <v/>
      </c>
      <c r="Z76" s="196" t="str">
        <f>IF('CES-D Pre-Post'!F77="","",'CES-D Pre-Post'!F77)</f>
        <v/>
      </c>
      <c r="AA76" s="197" t="str">
        <f>IF('CES-D Pre-Post'!AA77="","",'CES-D Pre-Post'!AA77)</f>
        <v/>
      </c>
      <c r="AB76" s="238" t="str">
        <f>'CES-D Pre-Post'!BI77</f>
        <v/>
      </c>
      <c r="AC76" s="238" t="str">
        <f>'CES-D Pre-Post'!BJ77</f>
        <v/>
      </c>
      <c r="AD76" s="238" t="str">
        <f>'CES-D Pre-Post'!BK77</f>
        <v xml:space="preserve"> </v>
      </c>
      <c r="AE76" s="117" t="str">
        <f t="shared" si="4"/>
        <v/>
      </c>
      <c r="AF76" s="117" t="str">
        <f t="shared" si="5"/>
        <v/>
      </c>
    </row>
    <row r="77" spans="1:32" s="117" customFormat="1" ht="15" customHeight="1" x14ac:dyDescent="0.35">
      <c r="A77" s="201"/>
      <c r="B77" s="201"/>
      <c r="C77" s="202"/>
      <c r="D77" s="202"/>
      <c r="E77" s="240"/>
      <c r="F77" s="240"/>
      <c r="G77" s="194"/>
      <c r="H77" s="194"/>
      <c r="I77" s="194"/>
      <c r="J77" s="194"/>
      <c r="K77" s="194"/>
      <c r="L77" s="194"/>
      <c r="M77" s="195"/>
      <c r="N77" s="195"/>
      <c r="O77" s="195"/>
      <c r="P77" s="193"/>
      <c r="Q77" s="193"/>
      <c r="R77" s="193"/>
      <c r="S77" s="193"/>
      <c r="T77" s="193"/>
      <c r="U77" s="193"/>
      <c r="V77" s="193"/>
      <c r="W77" s="193"/>
      <c r="X77" s="193"/>
      <c r="Y77" s="309" t="str">
        <f t="shared" si="3"/>
        <v/>
      </c>
      <c r="Z77" s="196" t="str">
        <f>IF('CES-D Pre-Post'!F78="","",'CES-D Pre-Post'!F78)</f>
        <v/>
      </c>
      <c r="AA77" s="197" t="str">
        <f>IF('CES-D Pre-Post'!AA78="","",'CES-D Pre-Post'!AA78)</f>
        <v/>
      </c>
      <c r="AB77" s="238" t="str">
        <f>'CES-D Pre-Post'!BI78</f>
        <v/>
      </c>
      <c r="AC77" s="238" t="str">
        <f>'CES-D Pre-Post'!BJ78</f>
        <v/>
      </c>
      <c r="AD77" s="238" t="str">
        <f>'CES-D Pre-Post'!BK78</f>
        <v xml:space="preserve"> </v>
      </c>
      <c r="AE77" s="117" t="str">
        <f t="shared" si="4"/>
        <v/>
      </c>
      <c r="AF77" s="117" t="str">
        <f t="shared" si="5"/>
        <v/>
      </c>
    </row>
    <row r="78" spans="1:32" s="117" customFormat="1" ht="15" customHeight="1" x14ac:dyDescent="0.35">
      <c r="A78" s="198"/>
      <c r="B78" s="198"/>
      <c r="C78" s="199"/>
      <c r="D78" s="199"/>
      <c r="E78" s="239"/>
      <c r="F78" s="239"/>
      <c r="G78" s="200"/>
      <c r="H78" s="200"/>
      <c r="I78" s="200"/>
      <c r="J78" s="200"/>
      <c r="K78" s="200"/>
      <c r="L78" s="200"/>
      <c r="M78" s="200"/>
      <c r="N78" s="200"/>
      <c r="O78" s="200"/>
      <c r="P78" s="199"/>
      <c r="Q78" s="199"/>
      <c r="R78" s="199"/>
      <c r="S78" s="199"/>
      <c r="T78" s="199"/>
      <c r="U78" s="199"/>
      <c r="V78" s="199"/>
      <c r="W78" s="199"/>
      <c r="X78" s="199"/>
      <c r="Y78" s="308" t="str">
        <f t="shared" si="3"/>
        <v/>
      </c>
      <c r="Z78" s="196" t="str">
        <f>IF('CES-D Pre-Post'!F79="","",'CES-D Pre-Post'!F79)</f>
        <v/>
      </c>
      <c r="AA78" s="197" t="str">
        <f>IF('CES-D Pre-Post'!AA79="","",'CES-D Pre-Post'!AA79)</f>
        <v/>
      </c>
      <c r="AB78" s="238" t="str">
        <f>'CES-D Pre-Post'!BI79</f>
        <v/>
      </c>
      <c r="AC78" s="238" t="str">
        <f>'CES-D Pre-Post'!BJ79</f>
        <v/>
      </c>
      <c r="AD78" s="238" t="str">
        <f>'CES-D Pre-Post'!BK79</f>
        <v xml:space="preserve"> </v>
      </c>
      <c r="AE78" s="117" t="str">
        <f t="shared" si="4"/>
        <v/>
      </c>
      <c r="AF78" s="117" t="str">
        <f t="shared" si="5"/>
        <v/>
      </c>
    </row>
    <row r="79" spans="1:32" s="117" customFormat="1" ht="15" customHeight="1" x14ac:dyDescent="0.35">
      <c r="A79" s="201"/>
      <c r="B79" s="201"/>
      <c r="C79" s="202"/>
      <c r="D79" s="202"/>
      <c r="E79" s="240"/>
      <c r="F79" s="240"/>
      <c r="G79" s="194"/>
      <c r="H79" s="194"/>
      <c r="I79" s="194"/>
      <c r="J79" s="194"/>
      <c r="K79" s="194"/>
      <c r="L79" s="194"/>
      <c r="M79" s="195"/>
      <c r="N79" s="195"/>
      <c r="O79" s="195"/>
      <c r="P79" s="193"/>
      <c r="Q79" s="193"/>
      <c r="R79" s="193"/>
      <c r="S79" s="193"/>
      <c r="T79" s="193"/>
      <c r="U79" s="193"/>
      <c r="V79" s="193"/>
      <c r="W79" s="193"/>
      <c r="X79" s="193"/>
      <c r="Y79" s="309" t="str">
        <f t="shared" si="3"/>
        <v/>
      </c>
      <c r="Z79" s="196" t="str">
        <f>IF('CES-D Pre-Post'!F80="","",'CES-D Pre-Post'!F80)</f>
        <v/>
      </c>
      <c r="AA79" s="197" t="str">
        <f>IF('CES-D Pre-Post'!AA80="","",'CES-D Pre-Post'!AA80)</f>
        <v/>
      </c>
      <c r="AB79" s="238" t="str">
        <f>'CES-D Pre-Post'!BI80</f>
        <v/>
      </c>
      <c r="AC79" s="238" t="str">
        <f>'CES-D Pre-Post'!BJ80</f>
        <v/>
      </c>
      <c r="AD79" s="238" t="str">
        <f>'CES-D Pre-Post'!BK80</f>
        <v xml:space="preserve"> </v>
      </c>
      <c r="AE79" s="117" t="str">
        <f t="shared" si="4"/>
        <v/>
      </c>
      <c r="AF79" s="117" t="str">
        <f t="shared" si="5"/>
        <v/>
      </c>
    </row>
    <row r="80" spans="1:32" s="117" customFormat="1" ht="15" customHeight="1" x14ac:dyDescent="0.35">
      <c r="A80" s="198"/>
      <c r="B80" s="198"/>
      <c r="C80" s="199"/>
      <c r="D80" s="199"/>
      <c r="E80" s="239"/>
      <c r="F80" s="239"/>
      <c r="G80" s="200"/>
      <c r="H80" s="200"/>
      <c r="I80" s="200"/>
      <c r="J80" s="200"/>
      <c r="K80" s="200"/>
      <c r="L80" s="200"/>
      <c r="M80" s="200"/>
      <c r="N80" s="200"/>
      <c r="O80" s="200"/>
      <c r="P80" s="199"/>
      <c r="Q80" s="199"/>
      <c r="R80" s="199"/>
      <c r="S80" s="199"/>
      <c r="T80" s="199"/>
      <c r="U80" s="199"/>
      <c r="V80" s="199"/>
      <c r="W80" s="199"/>
      <c r="X80" s="199"/>
      <c r="Y80" s="308" t="str">
        <f t="shared" si="3"/>
        <v/>
      </c>
      <c r="Z80" s="196" t="str">
        <f>IF('CES-D Pre-Post'!F81="","",'CES-D Pre-Post'!F81)</f>
        <v/>
      </c>
      <c r="AA80" s="197" t="str">
        <f>IF('CES-D Pre-Post'!AA81="","",'CES-D Pre-Post'!AA81)</f>
        <v/>
      </c>
      <c r="AB80" s="238" t="str">
        <f>'CES-D Pre-Post'!BI81</f>
        <v/>
      </c>
      <c r="AC80" s="238" t="str">
        <f>'CES-D Pre-Post'!BJ81</f>
        <v/>
      </c>
      <c r="AD80" s="238" t="str">
        <f>'CES-D Pre-Post'!BK81</f>
        <v xml:space="preserve"> </v>
      </c>
      <c r="AE80" s="117" t="str">
        <f t="shared" si="4"/>
        <v/>
      </c>
      <c r="AF80" s="117" t="str">
        <f t="shared" si="5"/>
        <v/>
      </c>
    </row>
    <row r="81" spans="1:32" s="117" customFormat="1" ht="15" customHeight="1" x14ac:dyDescent="0.35">
      <c r="A81" s="201"/>
      <c r="B81" s="201"/>
      <c r="C81" s="202"/>
      <c r="D81" s="202"/>
      <c r="E81" s="240"/>
      <c r="F81" s="240"/>
      <c r="G81" s="194"/>
      <c r="H81" s="194"/>
      <c r="I81" s="194"/>
      <c r="J81" s="194"/>
      <c r="K81" s="194"/>
      <c r="L81" s="194"/>
      <c r="M81" s="195"/>
      <c r="N81" s="195"/>
      <c r="O81" s="195"/>
      <c r="P81" s="193"/>
      <c r="Q81" s="193"/>
      <c r="R81" s="193"/>
      <c r="S81" s="193"/>
      <c r="T81" s="193"/>
      <c r="U81" s="193"/>
      <c r="V81" s="193"/>
      <c r="W81" s="193"/>
      <c r="X81" s="193"/>
      <c r="Y81" s="309" t="str">
        <f t="shared" si="3"/>
        <v/>
      </c>
      <c r="Z81" s="196" t="str">
        <f>IF('CES-D Pre-Post'!F82="","",'CES-D Pre-Post'!F82)</f>
        <v/>
      </c>
      <c r="AA81" s="197" t="str">
        <f>IF('CES-D Pre-Post'!AA82="","",'CES-D Pre-Post'!AA82)</f>
        <v/>
      </c>
      <c r="AB81" s="238" t="str">
        <f>'CES-D Pre-Post'!BI82</f>
        <v/>
      </c>
      <c r="AC81" s="238" t="str">
        <f>'CES-D Pre-Post'!BJ82</f>
        <v/>
      </c>
      <c r="AD81" s="238" t="str">
        <f>'CES-D Pre-Post'!BK82</f>
        <v xml:space="preserve"> </v>
      </c>
      <c r="AE81" s="117" t="str">
        <f t="shared" si="4"/>
        <v/>
      </c>
      <c r="AF81" s="117" t="str">
        <f t="shared" si="5"/>
        <v/>
      </c>
    </row>
    <row r="82" spans="1:32" s="117" customFormat="1" ht="15" customHeight="1" x14ac:dyDescent="0.35">
      <c r="A82" s="198"/>
      <c r="B82" s="198"/>
      <c r="C82" s="199"/>
      <c r="D82" s="199"/>
      <c r="E82" s="239"/>
      <c r="F82" s="239"/>
      <c r="G82" s="200"/>
      <c r="H82" s="200"/>
      <c r="I82" s="200"/>
      <c r="J82" s="200"/>
      <c r="K82" s="200"/>
      <c r="L82" s="200"/>
      <c r="M82" s="200"/>
      <c r="N82" s="200"/>
      <c r="O82" s="200"/>
      <c r="P82" s="199"/>
      <c r="Q82" s="199"/>
      <c r="R82" s="199"/>
      <c r="S82" s="199"/>
      <c r="T82" s="199"/>
      <c r="U82" s="199"/>
      <c r="V82" s="199"/>
      <c r="W82" s="199"/>
      <c r="X82" s="199"/>
      <c r="Y82" s="308" t="str">
        <f t="shared" si="3"/>
        <v/>
      </c>
      <c r="Z82" s="196" t="str">
        <f>IF('CES-D Pre-Post'!F83="","",'CES-D Pre-Post'!F83)</f>
        <v/>
      </c>
      <c r="AA82" s="197" t="str">
        <f>IF('CES-D Pre-Post'!AA83="","",'CES-D Pre-Post'!AA83)</f>
        <v/>
      </c>
      <c r="AB82" s="238" t="str">
        <f>'CES-D Pre-Post'!BI83</f>
        <v/>
      </c>
      <c r="AC82" s="238" t="str">
        <f>'CES-D Pre-Post'!BJ83</f>
        <v/>
      </c>
      <c r="AD82" s="238" t="str">
        <f>'CES-D Pre-Post'!BK83</f>
        <v xml:space="preserve"> </v>
      </c>
      <c r="AE82" s="117" t="str">
        <f t="shared" si="4"/>
        <v/>
      </c>
      <c r="AF82" s="117" t="str">
        <f t="shared" si="5"/>
        <v/>
      </c>
    </row>
    <row r="83" spans="1:32" s="117" customFormat="1" ht="15" customHeight="1" x14ac:dyDescent="0.35">
      <c r="A83" s="201"/>
      <c r="B83" s="201"/>
      <c r="C83" s="202"/>
      <c r="D83" s="202"/>
      <c r="E83" s="240"/>
      <c r="F83" s="240"/>
      <c r="G83" s="194"/>
      <c r="H83" s="194"/>
      <c r="I83" s="194"/>
      <c r="J83" s="194"/>
      <c r="K83" s="194"/>
      <c r="L83" s="194"/>
      <c r="M83" s="195"/>
      <c r="N83" s="195"/>
      <c r="O83" s="195"/>
      <c r="P83" s="193"/>
      <c r="Q83" s="193"/>
      <c r="R83" s="193"/>
      <c r="S83" s="193"/>
      <c r="T83" s="193"/>
      <c r="U83" s="193"/>
      <c r="V83" s="193"/>
      <c r="W83" s="193"/>
      <c r="X83" s="193"/>
      <c r="Y83" s="309" t="str">
        <f t="shared" si="3"/>
        <v/>
      </c>
      <c r="Z83" s="196" t="str">
        <f>IF('CES-D Pre-Post'!F84="","",'CES-D Pre-Post'!F84)</f>
        <v/>
      </c>
      <c r="AA83" s="197" t="str">
        <f>IF('CES-D Pre-Post'!AA84="","",'CES-D Pre-Post'!AA84)</f>
        <v/>
      </c>
      <c r="AB83" s="238" t="str">
        <f>'CES-D Pre-Post'!BI84</f>
        <v/>
      </c>
      <c r="AC83" s="238" t="str">
        <f>'CES-D Pre-Post'!BJ84</f>
        <v/>
      </c>
      <c r="AD83" s="238" t="str">
        <f>'CES-D Pre-Post'!BK84</f>
        <v xml:space="preserve"> </v>
      </c>
      <c r="AE83" s="117" t="str">
        <f t="shared" si="4"/>
        <v/>
      </c>
      <c r="AF83" s="117" t="str">
        <f t="shared" si="5"/>
        <v/>
      </c>
    </row>
    <row r="84" spans="1:32" s="117" customFormat="1" ht="15" customHeight="1" x14ac:dyDescent="0.35">
      <c r="A84" s="198"/>
      <c r="B84" s="198"/>
      <c r="C84" s="199"/>
      <c r="D84" s="199"/>
      <c r="E84" s="239"/>
      <c r="F84" s="239"/>
      <c r="G84" s="200"/>
      <c r="H84" s="200"/>
      <c r="I84" s="200"/>
      <c r="J84" s="200"/>
      <c r="K84" s="200"/>
      <c r="L84" s="200"/>
      <c r="M84" s="200"/>
      <c r="N84" s="200"/>
      <c r="O84" s="200"/>
      <c r="P84" s="199"/>
      <c r="Q84" s="199"/>
      <c r="R84" s="199"/>
      <c r="S84" s="199"/>
      <c r="T84" s="199"/>
      <c r="U84" s="199"/>
      <c r="V84" s="199"/>
      <c r="W84" s="199"/>
      <c r="X84" s="199"/>
      <c r="Y84" s="308" t="str">
        <f t="shared" si="3"/>
        <v/>
      </c>
      <c r="Z84" s="196" t="str">
        <f>IF('CES-D Pre-Post'!F85="","",'CES-D Pre-Post'!F85)</f>
        <v/>
      </c>
      <c r="AA84" s="197" t="str">
        <f>IF('CES-D Pre-Post'!AA85="","",'CES-D Pre-Post'!AA85)</f>
        <v/>
      </c>
      <c r="AB84" s="238" t="str">
        <f>'CES-D Pre-Post'!BI85</f>
        <v/>
      </c>
      <c r="AC84" s="238" t="str">
        <f>'CES-D Pre-Post'!BJ85</f>
        <v/>
      </c>
      <c r="AD84" s="238" t="str">
        <f>'CES-D Pre-Post'!BK85</f>
        <v xml:space="preserve"> </v>
      </c>
      <c r="AE84" s="117" t="str">
        <f t="shared" si="4"/>
        <v/>
      </c>
      <c r="AF84" s="117" t="str">
        <f t="shared" si="5"/>
        <v/>
      </c>
    </row>
    <row r="85" spans="1:32" s="117" customFormat="1" ht="15" customHeight="1" x14ac:dyDescent="0.35">
      <c r="A85" s="201"/>
      <c r="B85" s="201"/>
      <c r="C85" s="202"/>
      <c r="D85" s="202"/>
      <c r="E85" s="240"/>
      <c r="F85" s="240"/>
      <c r="G85" s="194"/>
      <c r="H85" s="194"/>
      <c r="I85" s="194"/>
      <c r="J85" s="194"/>
      <c r="K85" s="194"/>
      <c r="L85" s="194"/>
      <c r="M85" s="195"/>
      <c r="N85" s="195"/>
      <c r="O85" s="195"/>
      <c r="P85" s="193"/>
      <c r="Q85" s="193"/>
      <c r="R85" s="193"/>
      <c r="S85" s="193"/>
      <c r="T85" s="193"/>
      <c r="U85" s="193"/>
      <c r="V85" s="193"/>
      <c r="W85" s="193"/>
      <c r="X85" s="193"/>
      <c r="Y85" s="309" t="str">
        <f t="shared" si="3"/>
        <v/>
      </c>
      <c r="Z85" s="196" t="str">
        <f>IF('CES-D Pre-Post'!F86="","",'CES-D Pre-Post'!F86)</f>
        <v/>
      </c>
      <c r="AA85" s="197" t="str">
        <f>IF('CES-D Pre-Post'!AA86="","",'CES-D Pre-Post'!AA86)</f>
        <v/>
      </c>
      <c r="AB85" s="238" t="str">
        <f>'CES-D Pre-Post'!BI86</f>
        <v/>
      </c>
      <c r="AC85" s="238" t="str">
        <f>'CES-D Pre-Post'!BJ86</f>
        <v/>
      </c>
      <c r="AD85" s="238" t="str">
        <f>'CES-D Pre-Post'!BK86</f>
        <v xml:space="preserve"> </v>
      </c>
      <c r="AE85" s="117" t="str">
        <f t="shared" si="4"/>
        <v/>
      </c>
      <c r="AF85" s="117" t="str">
        <f t="shared" si="5"/>
        <v/>
      </c>
    </row>
    <row r="86" spans="1:32" s="117" customFormat="1" ht="15" customHeight="1" x14ac:dyDescent="0.35">
      <c r="A86" s="198"/>
      <c r="B86" s="198"/>
      <c r="C86" s="199"/>
      <c r="D86" s="199"/>
      <c r="E86" s="239"/>
      <c r="F86" s="239"/>
      <c r="G86" s="200"/>
      <c r="H86" s="200"/>
      <c r="I86" s="200"/>
      <c r="J86" s="200"/>
      <c r="K86" s="200"/>
      <c r="L86" s="200"/>
      <c r="M86" s="200"/>
      <c r="N86" s="200"/>
      <c r="O86" s="200"/>
      <c r="P86" s="199"/>
      <c r="Q86" s="199"/>
      <c r="R86" s="199"/>
      <c r="S86" s="199"/>
      <c r="T86" s="199"/>
      <c r="U86" s="199"/>
      <c r="V86" s="199"/>
      <c r="W86" s="199"/>
      <c r="X86" s="199"/>
      <c r="Y86" s="308" t="str">
        <f t="shared" si="3"/>
        <v/>
      </c>
      <c r="Z86" s="196" t="str">
        <f>IF('CES-D Pre-Post'!F87="","",'CES-D Pre-Post'!F87)</f>
        <v/>
      </c>
      <c r="AA86" s="197" t="str">
        <f>IF('CES-D Pre-Post'!AA87="","",'CES-D Pre-Post'!AA87)</f>
        <v/>
      </c>
      <c r="AB86" s="238" t="str">
        <f>'CES-D Pre-Post'!BI87</f>
        <v/>
      </c>
      <c r="AC86" s="238" t="str">
        <f>'CES-D Pre-Post'!BJ87</f>
        <v/>
      </c>
      <c r="AD86" s="238" t="str">
        <f>'CES-D Pre-Post'!BK87</f>
        <v xml:space="preserve"> </v>
      </c>
      <c r="AE86" s="117" t="str">
        <f t="shared" si="4"/>
        <v/>
      </c>
      <c r="AF86" s="117" t="str">
        <f t="shared" si="5"/>
        <v/>
      </c>
    </row>
    <row r="87" spans="1:32" s="117" customFormat="1" ht="15" customHeight="1" x14ac:dyDescent="0.35">
      <c r="A87" s="201"/>
      <c r="B87" s="201"/>
      <c r="C87" s="202"/>
      <c r="D87" s="202"/>
      <c r="E87" s="240"/>
      <c r="F87" s="240"/>
      <c r="G87" s="194"/>
      <c r="H87" s="194"/>
      <c r="I87" s="194"/>
      <c r="J87" s="194"/>
      <c r="K87" s="194"/>
      <c r="L87" s="194"/>
      <c r="M87" s="195"/>
      <c r="N87" s="195"/>
      <c r="O87" s="195"/>
      <c r="P87" s="193"/>
      <c r="Q87" s="193"/>
      <c r="R87" s="193"/>
      <c r="S87" s="193"/>
      <c r="T87" s="193"/>
      <c r="U87" s="193"/>
      <c r="V87" s="193"/>
      <c r="W87" s="193"/>
      <c r="X87" s="193"/>
      <c r="Y87" s="309" t="str">
        <f t="shared" si="3"/>
        <v/>
      </c>
      <c r="Z87" s="196" t="str">
        <f>IF('CES-D Pre-Post'!F88="","",'CES-D Pre-Post'!F88)</f>
        <v/>
      </c>
      <c r="AA87" s="197" t="str">
        <f>IF('CES-D Pre-Post'!AA88="","",'CES-D Pre-Post'!AA88)</f>
        <v/>
      </c>
      <c r="AB87" s="238" t="str">
        <f>'CES-D Pre-Post'!BI88</f>
        <v/>
      </c>
      <c r="AC87" s="238" t="str">
        <f>'CES-D Pre-Post'!BJ88</f>
        <v/>
      </c>
      <c r="AD87" s="238" t="str">
        <f>'CES-D Pre-Post'!BK88</f>
        <v xml:space="preserve"> </v>
      </c>
      <c r="AE87" s="117" t="str">
        <f t="shared" si="4"/>
        <v/>
      </c>
      <c r="AF87" s="117" t="str">
        <f t="shared" si="5"/>
        <v/>
      </c>
    </row>
    <row r="88" spans="1:32" s="117" customFormat="1" ht="15" customHeight="1" x14ac:dyDescent="0.35">
      <c r="A88" s="198"/>
      <c r="B88" s="198"/>
      <c r="C88" s="199"/>
      <c r="D88" s="199"/>
      <c r="E88" s="239"/>
      <c r="F88" s="239"/>
      <c r="G88" s="200"/>
      <c r="H88" s="200"/>
      <c r="I88" s="200"/>
      <c r="J88" s="200"/>
      <c r="K88" s="200"/>
      <c r="L88" s="200"/>
      <c r="M88" s="200"/>
      <c r="N88" s="200"/>
      <c r="O88" s="200"/>
      <c r="P88" s="199"/>
      <c r="Q88" s="199"/>
      <c r="R88" s="199"/>
      <c r="S88" s="199"/>
      <c r="T88" s="199"/>
      <c r="U88" s="199"/>
      <c r="V88" s="199"/>
      <c r="W88" s="199"/>
      <c r="X88" s="199"/>
      <c r="Y88" s="308" t="str">
        <f t="shared" si="3"/>
        <v/>
      </c>
      <c r="Z88" s="196" t="str">
        <f>IF('CES-D Pre-Post'!F89="","",'CES-D Pre-Post'!F89)</f>
        <v/>
      </c>
      <c r="AA88" s="197" t="str">
        <f>IF('CES-D Pre-Post'!AA89="","",'CES-D Pre-Post'!AA89)</f>
        <v/>
      </c>
      <c r="AB88" s="238" t="str">
        <f>'CES-D Pre-Post'!BI89</f>
        <v/>
      </c>
      <c r="AC88" s="238" t="str">
        <f>'CES-D Pre-Post'!BJ89</f>
        <v/>
      </c>
      <c r="AD88" s="238" t="str">
        <f>'CES-D Pre-Post'!BK89</f>
        <v xml:space="preserve"> </v>
      </c>
      <c r="AE88" s="117" t="str">
        <f t="shared" si="4"/>
        <v/>
      </c>
      <c r="AF88" s="117" t="str">
        <f t="shared" si="5"/>
        <v/>
      </c>
    </row>
    <row r="89" spans="1:32" s="117" customFormat="1" ht="15" customHeight="1" x14ac:dyDescent="0.35">
      <c r="A89" s="201"/>
      <c r="B89" s="201"/>
      <c r="C89" s="202"/>
      <c r="D89" s="202"/>
      <c r="E89" s="240"/>
      <c r="F89" s="240"/>
      <c r="G89" s="194"/>
      <c r="H89" s="194"/>
      <c r="I89" s="194"/>
      <c r="J89" s="194"/>
      <c r="K89" s="194"/>
      <c r="L89" s="194"/>
      <c r="M89" s="195"/>
      <c r="N89" s="195"/>
      <c r="O89" s="195"/>
      <c r="P89" s="193"/>
      <c r="Q89" s="193"/>
      <c r="R89" s="193"/>
      <c r="S89" s="193"/>
      <c r="T89" s="193"/>
      <c r="U89" s="193"/>
      <c r="V89" s="193"/>
      <c r="W89" s="193"/>
      <c r="X89" s="193"/>
      <c r="Y89" s="309" t="str">
        <f t="shared" si="3"/>
        <v/>
      </c>
      <c r="Z89" s="196" t="str">
        <f>IF('CES-D Pre-Post'!F90="","",'CES-D Pre-Post'!F90)</f>
        <v/>
      </c>
      <c r="AA89" s="197" t="str">
        <f>IF('CES-D Pre-Post'!AA90="","",'CES-D Pre-Post'!AA90)</f>
        <v/>
      </c>
      <c r="AB89" s="238" t="str">
        <f>'CES-D Pre-Post'!BI90</f>
        <v/>
      </c>
      <c r="AC89" s="238" t="str">
        <f>'CES-D Pre-Post'!BJ90</f>
        <v/>
      </c>
      <c r="AD89" s="238" t="str">
        <f>'CES-D Pre-Post'!BK90</f>
        <v xml:space="preserve"> </v>
      </c>
      <c r="AE89" s="117" t="str">
        <f t="shared" si="4"/>
        <v/>
      </c>
      <c r="AF89" s="117" t="str">
        <f t="shared" si="5"/>
        <v/>
      </c>
    </row>
    <row r="90" spans="1:32" s="117" customFormat="1" ht="15" customHeight="1" x14ac:dyDescent="0.35">
      <c r="A90" s="198"/>
      <c r="B90" s="198"/>
      <c r="C90" s="199"/>
      <c r="D90" s="199"/>
      <c r="E90" s="239"/>
      <c r="F90" s="239"/>
      <c r="G90" s="200"/>
      <c r="H90" s="200"/>
      <c r="I90" s="200"/>
      <c r="J90" s="200"/>
      <c r="K90" s="200"/>
      <c r="L90" s="200"/>
      <c r="M90" s="200"/>
      <c r="N90" s="200"/>
      <c r="O90" s="200"/>
      <c r="P90" s="199"/>
      <c r="Q90" s="199"/>
      <c r="R90" s="199"/>
      <c r="S90" s="199"/>
      <c r="T90" s="199"/>
      <c r="U90" s="199"/>
      <c r="V90" s="199"/>
      <c r="W90" s="199"/>
      <c r="X90" s="199"/>
      <c r="Y90" s="308" t="str">
        <f t="shared" si="3"/>
        <v/>
      </c>
      <c r="Z90" s="196" t="str">
        <f>IF('CES-D Pre-Post'!F91="","",'CES-D Pre-Post'!F91)</f>
        <v/>
      </c>
      <c r="AA90" s="197" t="str">
        <f>IF('CES-D Pre-Post'!AA91="","",'CES-D Pre-Post'!AA91)</f>
        <v/>
      </c>
      <c r="AB90" s="238" t="str">
        <f>'CES-D Pre-Post'!BI91</f>
        <v/>
      </c>
      <c r="AC90" s="238" t="str">
        <f>'CES-D Pre-Post'!BJ91</f>
        <v/>
      </c>
      <c r="AD90" s="238" t="str">
        <f>'CES-D Pre-Post'!BK91</f>
        <v xml:space="preserve"> </v>
      </c>
      <c r="AE90" s="117" t="str">
        <f t="shared" si="4"/>
        <v/>
      </c>
      <c r="AF90" s="117" t="str">
        <f t="shared" si="5"/>
        <v/>
      </c>
    </row>
    <row r="91" spans="1:32" s="117" customFormat="1" ht="15" customHeight="1" x14ac:dyDescent="0.35">
      <c r="A91" s="201"/>
      <c r="B91" s="201"/>
      <c r="C91" s="202"/>
      <c r="D91" s="202"/>
      <c r="E91" s="240"/>
      <c r="F91" s="240"/>
      <c r="G91" s="194"/>
      <c r="H91" s="194"/>
      <c r="I91" s="194"/>
      <c r="J91" s="194"/>
      <c r="K91" s="194"/>
      <c r="L91" s="194"/>
      <c r="M91" s="195"/>
      <c r="N91" s="195"/>
      <c r="O91" s="195"/>
      <c r="P91" s="193"/>
      <c r="Q91" s="193"/>
      <c r="R91" s="193"/>
      <c r="S91" s="193"/>
      <c r="T91" s="193"/>
      <c r="U91" s="193"/>
      <c r="V91" s="193"/>
      <c r="W91" s="193"/>
      <c r="X91" s="193"/>
      <c r="Y91" s="309" t="str">
        <f t="shared" si="3"/>
        <v/>
      </c>
      <c r="Z91" s="196" t="str">
        <f>IF('CES-D Pre-Post'!F92="","",'CES-D Pre-Post'!F92)</f>
        <v/>
      </c>
      <c r="AA91" s="197" t="str">
        <f>IF('CES-D Pre-Post'!AA92="","",'CES-D Pre-Post'!AA92)</f>
        <v/>
      </c>
      <c r="AB91" s="238" t="str">
        <f>'CES-D Pre-Post'!BI92</f>
        <v/>
      </c>
      <c r="AC91" s="238" t="str">
        <f>'CES-D Pre-Post'!BJ92</f>
        <v/>
      </c>
      <c r="AD91" s="238" t="str">
        <f>'CES-D Pre-Post'!BK92</f>
        <v xml:space="preserve"> </v>
      </c>
      <c r="AE91" s="117" t="str">
        <f t="shared" si="4"/>
        <v/>
      </c>
      <c r="AF91" s="117" t="str">
        <f t="shared" si="5"/>
        <v/>
      </c>
    </row>
    <row r="92" spans="1:32" s="117" customFormat="1" ht="15" customHeight="1" x14ac:dyDescent="0.35">
      <c r="A92" s="198"/>
      <c r="B92" s="198"/>
      <c r="C92" s="199"/>
      <c r="D92" s="199"/>
      <c r="E92" s="239"/>
      <c r="F92" s="239"/>
      <c r="G92" s="200"/>
      <c r="H92" s="200"/>
      <c r="I92" s="200"/>
      <c r="J92" s="200"/>
      <c r="K92" s="200"/>
      <c r="L92" s="200"/>
      <c r="M92" s="200"/>
      <c r="N92" s="200"/>
      <c r="O92" s="200"/>
      <c r="P92" s="199"/>
      <c r="Q92" s="199"/>
      <c r="R92" s="199"/>
      <c r="S92" s="199"/>
      <c r="T92" s="199"/>
      <c r="U92" s="199"/>
      <c r="V92" s="199"/>
      <c r="W92" s="199"/>
      <c r="X92" s="199"/>
      <c r="Y92" s="308" t="str">
        <f t="shared" si="3"/>
        <v/>
      </c>
      <c r="Z92" s="196" t="str">
        <f>IF('CES-D Pre-Post'!F93="","",'CES-D Pre-Post'!F93)</f>
        <v/>
      </c>
      <c r="AA92" s="197" t="str">
        <f>IF('CES-D Pre-Post'!AA93="","",'CES-D Pre-Post'!AA93)</f>
        <v/>
      </c>
      <c r="AB92" s="238" t="str">
        <f>'CES-D Pre-Post'!BI93</f>
        <v/>
      </c>
      <c r="AC92" s="238" t="str">
        <f>'CES-D Pre-Post'!BJ93</f>
        <v/>
      </c>
      <c r="AD92" s="238" t="str">
        <f>'CES-D Pre-Post'!BK93</f>
        <v xml:space="preserve"> </v>
      </c>
      <c r="AE92" s="117" t="str">
        <f t="shared" si="4"/>
        <v/>
      </c>
      <c r="AF92" s="117" t="str">
        <f t="shared" si="5"/>
        <v/>
      </c>
    </row>
    <row r="93" spans="1:32" s="117" customFormat="1" ht="15" customHeight="1" x14ac:dyDescent="0.35">
      <c r="A93" s="201"/>
      <c r="B93" s="201"/>
      <c r="C93" s="202"/>
      <c r="D93" s="202"/>
      <c r="E93" s="240"/>
      <c r="F93" s="240"/>
      <c r="G93" s="194"/>
      <c r="H93" s="194"/>
      <c r="I93" s="194"/>
      <c r="J93" s="194"/>
      <c r="K93" s="194"/>
      <c r="L93" s="194"/>
      <c r="M93" s="195"/>
      <c r="N93" s="195"/>
      <c r="O93" s="195"/>
      <c r="P93" s="193"/>
      <c r="Q93" s="193"/>
      <c r="R93" s="193"/>
      <c r="S93" s="193"/>
      <c r="T93" s="193"/>
      <c r="U93" s="193"/>
      <c r="V93" s="193"/>
      <c r="W93" s="193"/>
      <c r="X93" s="193"/>
      <c r="Y93" s="309" t="str">
        <f t="shared" si="3"/>
        <v/>
      </c>
      <c r="Z93" s="196" t="str">
        <f>IF('CES-D Pre-Post'!F94="","",'CES-D Pre-Post'!F94)</f>
        <v/>
      </c>
      <c r="AA93" s="197" t="str">
        <f>IF('CES-D Pre-Post'!AA94="","",'CES-D Pre-Post'!AA94)</f>
        <v/>
      </c>
      <c r="AB93" s="238" t="str">
        <f>'CES-D Pre-Post'!BI94</f>
        <v/>
      </c>
      <c r="AC93" s="238" t="str">
        <f>'CES-D Pre-Post'!BJ94</f>
        <v/>
      </c>
      <c r="AD93" s="238" t="str">
        <f>'CES-D Pre-Post'!BK94</f>
        <v xml:space="preserve"> </v>
      </c>
      <c r="AE93" s="117" t="str">
        <f t="shared" si="4"/>
        <v/>
      </c>
      <c r="AF93" s="117" t="str">
        <f t="shared" si="5"/>
        <v/>
      </c>
    </row>
    <row r="94" spans="1:32" s="117" customFormat="1" ht="15" customHeight="1" x14ac:dyDescent="0.35">
      <c r="A94" s="198"/>
      <c r="B94" s="198"/>
      <c r="C94" s="199"/>
      <c r="D94" s="199"/>
      <c r="E94" s="239"/>
      <c r="F94" s="239"/>
      <c r="G94" s="200"/>
      <c r="H94" s="200"/>
      <c r="I94" s="200"/>
      <c r="J94" s="200"/>
      <c r="K94" s="200"/>
      <c r="L94" s="200"/>
      <c r="M94" s="200"/>
      <c r="N94" s="200"/>
      <c r="O94" s="200"/>
      <c r="P94" s="199"/>
      <c r="Q94" s="199"/>
      <c r="R94" s="199"/>
      <c r="S94" s="199"/>
      <c r="T94" s="199"/>
      <c r="U94" s="199"/>
      <c r="V94" s="199"/>
      <c r="W94" s="199"/>
      <c r="X94" s="199"/>
      <c r="Y94" s="308" t="str">
        <f t="shared" si="3"/>
        <v/>
      </c>
      <c r="Z94" s="196" t="str">
        <f>IF('CES-D Pre-Post'!F95="","",'CES-D Pre-Post'!F95)</f>
        <v/>
      </c>
      <c r="AA94" s="197" t="str">
        <f>IF('CES-D Pre-Post'!AA95="","",'CES-D Pre-Post'!AA95)</f>
        <v/>
      </c>
      <c r="AB94" s="238" t="str">
        <f>'CES-D Pre-Post'!BI95</f>
        <v/>
      </c>
      <c r="AC94" s="238" t="str">
        <f>'CES-D Pre-Post'!BJ95</f>
        <v/>
      </c>
      <c r="AD94" s="238" t="str">
        <f>'CES-D Pre-Post'!BK95</f>
        <v xml:space="preserve"> </v>
      </c>
      <c r="AE94" s="117" t="str">
        <f t="shared" si="4"/>
        <v/>
      </c>
      <c r="AF94" s="117" t="str">
        <f t="shared" si="5"/>
        <v/>
      </c>
    </row>
    <row r="95" spans="1:32" s="117" customFormat="1" ht="15" customHeight="1" x14ac:dyDescent="0.35">
      <c r="A95" s="201"/>
      <c r="B95" s="201"/>
      <c r="C95" s="202"/>
      <c r="D95" s="202"/>
      <c r="E95" s="240"/>
      <c r="F95" s="240"/>
      <c r="G95" s="194"/>
      <c r="H95" s="194"/>
      <c r="I95" s="194"/>
      <c r="J95" s="194"/>
      <c r="K95" s="194"/>
      <c r="L95" s="194"/>
      <c r="M95" s="195"/>
      <c r="N95" s="195"/>
      <c r="O95" s="195"/>
      <c r="P95" s="193"/>
      <c r="Q95" s="193"/>
      <c r="R95" s="193"/>
      <c r="S95" s="193"/>
      <c r="T95" s="193"/>
      <c r="U95" s="193"/>
      <c r="V95" s="193"/>
      <c r="W95" s="193"/>
      <c r="X95" s="193"/>
      <c r="Y95" s="309" t="str">
        <f t="shared" si="3"/>
        <v/>
      </c>
      <c r="Z95" s="196" t="str">
        <f>IF('CES-D Pre-Post'!F96="","",'CES-D Pre-Post'!F96)</f>
        <v/>
      </c>
      <c r="AA95" s="197" t="str">
        <f>IF('CES-D Pre-Post'!AA96="","",'CES-D Pre-Post'!AA96)</f>
        <v/>
      </c>
      <c r="AB95" s="238" t="str">
        <f>'CES-D Pre-Post'!BI96</f>
        <v/>
      </c>
      <c r="AC95" s="238" t="str">
        <f>'CES-D Pre-Post'!BJ96</f>
        <v/>
      </c>
      <c r="AD95" s="238" t="str">
        <f>'CES-D Pre-Post'!BK96</f>
        <v xml:space="preserve"> </v>
      </c>
      <c r="AE95" s="117" t="str">
        <f t="shared" si="4"/>
        <v/>
      </c>
      <c r="AF95" s="117" t="str">
        <f t="shared" si="5"/>
        <v/>
      </c>
    </row>
    <row r="96" spans="1:32" s="117" customFormat="1" ht="15" customHeight="1" x14ac:dyDescent="0.35">
      <c r="A96" s="198"/>
      <c r="B96" s="198"/>
      <c r="C96" s="199"/>
      <c r="D96" s="199"/>
      <c r="E96" s="239"/>
      <c r="F96" s="239"/>
      <c r="G96" s="200"/>
      <c r="H96" s="200"/>
      <c r="I96" s="200"/>
      <c r="J96" s="200"/>
      <c r="K96" s="200"/>
      <c r="L96" s="200"/>
      <c r="M96" s="200"/>
      <c r="N96" s="200"/>
      <c r="O96" s="200"/>
      <c r="P96" s="199"/>
      <c r="Q96" s="199"/>
      <c r="R96" s="199"/>
      <c r="S96" s="199"/>
      <c r="T96" s="199"/>
      <c r="U96" s="199"/>
      <c r="V96" s="199"/>
      <c r="W96" s="199"/>
      <c r="X96" s="199"/>
      <c r="Y96" s="308" t="str">
        <f t="shared" si="3"/>
        <v/>
      </c>
      <c r="Z96" s="196" t="str">
        <f>IF('CES-D Pre-Post'!F97="","",'CES-D Pre-Post'!F97)</f>
        <v/>
      </c>
      <c r="AA96" s="197" t="str">
        <f>IF('CES-D Pre-Post'!AA97="","",'CES-D Pre-Post'!AA97)</f>
        <v/>
      </c>
      <c r="AB96" s="238" t="str">
        <f>'CES-D Pre-Post'!BI97</f>
        <v/>
      </c>
      <c r="AC96" s="238" t="str">
        <f>'CES-D Pre-Post'!BJ97</f>
        <v/>
      </c>
      <c r="AD96" s="238" t="str">
        <f>'CES-D Pre-Post'!BK97</f>
        <v xml:space="preserve"> </v>
      </c>
      <c r="AE96" s="117" t="str">
        <f t="shared" si="4"/>
        <v/>
      </c>
      <c r="AF96" s="117" t="str">
        <f t="shared" si="5"/>
        <v/>
      </c>
    </row>
    <row r="97" spans="1:32" s="117" customFormat="1" ht="15" customHeight="1" x14ac:dyDescent="0.35">
      <c r="A97" s="201"/>
      <c r="B97" s="201"/>
      <c r="C97" s="202"/>
      <c r="D97" s="202"/>
      <c r="E97" s="240"/>
      <c r="F97" s="240"/>
      <c r="G97" s="194"/>
      <c r="H97" s="194"/>
      <c r="I97" s="194"/>
      <c r="J97" s="194"/>
      <c r="K97" s="194"/>
      <c r="L97" s="194"/>
      <c r="M97" s="195"/>
      <c r="N97" s="195"/>
      <c r="O97" s="195"/>
      <c r="P97" s="193"/>
      <c r="Q97" s="193"/>
      <c r="R97" s="193"/>
      <c r="S97" s="193"/>
      <c r="T97" s="193"/>
      <c r="U97" s="193"/>
      <c r="V97" s="193"/>
      <c r="W97" s="193"/>
      <c r="X97" s="193"/>
      <c r="Y97" s="309" t="str">
        <f t="shared" si="3"/>
        <v/>
      </c>
      <c r="Z97" s="196" t="str">
        <f>IF('CES-D Pre-Post'!F98="","",'CES-D Pre-Post'!F98)</f>
        <v/>
      </c>
      <c r="AA97" s="197" t="str">
        <f>IF('CES-D Pre-Post'!AA98="","",'CES-D Pre-Post'!AA98)</f>
        <v/>
      </c>
      <c r="AB97" s="238" t="str">
        <f>'CES-D Pre-Post'!BI98</f>
        <v/>
      </c>
      <c r="AC97" s="238" t="str">
        <f>'CES-D Pre-Post'!BJ98</f>
        <v/>
      </c>
      <c r="AD97" s="238" t="str">
        <f>'CES-D Pre-Post'!BK98</f>
        <v xml:space="preserve"> </v>
      </c>
      <c r="AE97" s="117" t="str">
        <f t="shared" si="4"/>
        <v/>
      </c>
      <c r="AF97" s="117" t="str">
        <f t="shared" si="5"/>
        <v/>
      </c>
    </row>
    <row r="98" spans="1:32" s="117" customFormat="1" ht="15" customHeight="1" x14ac:dyDescent="0.35">
      <c r="A98" s="198"/>
      <c r="B98" s="198"/>
      <c r="C98" s="199"/>
      <c r="D98" s="199"/>
      <c r="E98" s="239"/>
      <c r="F98" s="239"/>
      <c r="G98" s="200"/>
      <c r="H98" s="200"/>
      <c r="I98" s="200"/>
      <c r="J98" s="200"/>
      <c r="K98" s="200"/>
      <c r="L98" s="200"/>
      <c r="M98" s="200"/>
      <c r="N98" s="200"/>
      <c r="O98" s="200"/>
      <c r="P98" s="199"/>
      <c r="Q98" s="199"/>
      <c r="R98" s="199"/>
      <c r="S98" s="199"/>
      <c r="T98" s="199"/>
      <c r="U98" s="199"/>
      <c r="V98" s="199"/>
      <c r="W98" s="199"/>
      <c r="X98" s="199"/>
      <c r="Y98" s="308" t="str">
        <f t="shared" si="3"/>
        <v/>
      </c>
      <c r="Z98" s="196" t="str">
        <f>IF('CES-D Pre-Post'!F99="","",'CES-D Pre-Post'!F99)</f>
        <v/>
      </c>
      <c r="AA98" s="197" t="str">
        <f>IF('CES-D Pre-Post'!AA99="","",'CES-D Pre-Post'!AA99)</f>
        <v/>
      </c>
      <c r="AB98" s="238" t="str">
        <f>'CES-D Pre-Post'!BI99</f>
        <v/>
      </c>
      <c r="AC98" s="238" t="str">
        <f>'CES-D Pre-Post'!BJ99</f>
        <v/>
      </c>
      <c r="AD98" s="238" t="str">
        <f>'CES-D Pre-Post'!BK99</f>
        <v xml:space="preserve"> </v>
      </c>
      <c r="AE98" s="117" t="str">
        <f t="shared" si="4"/>
        <v/>
      </c>
      <c r="AF98" s="117" t="str">
        <f t="shared" si="5"/>
        <v/>
      </c>
    </row>
    <row r="99" spans="1:32" s="117" customFormat="1" ht="15" customHeight="1" x14ac:dyDescent="0.35">
      <c r="A99" s="201"/>
      <c r="B99" s="201"/>
      <c r="C99" s="202"/>
      <c r="D99" s="202"/>
      <c r="E99" s="240"/>
      <c r="F99" s="240"/>
      <c r="G99" s="194"/>
      <c r="H99" s="194"/>
      <c r="I99" s="194"/>
      <c r="J99" s="194"/>
      <c r="K99" s="194"/>
      <c r="L99" s="194"/>
      <c r="M99" s="195"/>
      <c r="N99" s="195"/>
      <c r="O99" s="195"/>
      <c r="P99" s="193"/>
      <c r="Q99" s="193"/>
      <c r="R99" s="193"/>
      <c r="S99" s="193"/>
      <c r="T99" s="193"/>
      <c r="U99" s="193"/>
      <c r="V99" s="193"/>
      <c r="W99" s="193"/>
      <c r="X99" s="193"/>
      <c r="Y99" s="309" t="str">
        <f t="shared" si="3"/>
        <v/>
      </c>
      <c r="Z99" s="196" t="str">
        <f>IF('CES-D Pre-Post'!F100="","",'CES-D Pre-Post'!F100)</f>
        <v/>
      </c>
      <c r="AA99" s="197" t="str">
        <f>IF('CES-D Pre-Post'!AA100="","",'CES-D Pre-Post'!AA100)</f>
        <v/>
      </c>
      <c r="AB99" s="238" t="str">
        <f>'CES-D Pre-Post'!BI100</f>
        <v/>
      </c>
      <c r="AC99" s="238" t="str">
        <f>'CES-D Pre-Post'!BJ100</f>
        <v/>
      </c>
      <c r="AD99" s="238" t="str">
        <f>'CES-D Pre-Post'!BK100</f>
        <v xml:space="preserve"> </v>
      </c>
      <c r="AE99" s="117" t="str">
        <f t="shared" si="4"/>
        <v/>
      </c>
      <c r="AF99" s="117" t="str">
        <f t="shared" si="5"/>
        <v/>
      </c>
    </row>
    <row r="100" spans="1:32" s="117" customFormat="1" ht="15" customHeight="1" x14ac:dyDescent="0.35">
      <c r="A100" s="198"/>
      <c r="B100" s="198"/>
      <c r="C100" s="199"/>
      <c r="D100" s="199"/>
      <c r="E100" s="239"/>
      <c r="F100" s="239"/>
      <c r="G100" s="200"/>
      <c r="H100" s="200"/>
      <c r="I100" s="200"/>
      <c r="J100" s="200"/>
      <c r="K100" s="200"/>
      <c r="L100" s="200"/>
      <c r="M100" s="200"/>
      <c r="N100" s="200"/>
      <c r="O100" s="200"/>
      <c r="P100" s="199"/>
      <c r="Q100" s="199"/>
      <c r="R100" s="199"/>
      <c r="S100" s="199"/>
      <c r="T100" s="199"/>
      <c r="U100" s="199"/>
      <c r="V100" s="199"/>
      <c r="W100" s="199"/>
      <c r="X100" s="199"/>
      <c r="Y100" s="308" t="str">
        <f t="shared" si="3"/>
        <v/>
      </c>
      <c r="Z100" s="196" t="str">
        <f>IF('CES-D Pre-Post'!F101="","",'CES-D Pre-Post'!F101)</f>
        <v/>
      </c>
      <c r="AA100" s="197" t="str">
        <f>IF('CES-D Pre-Post'!AA101="","",'CES-D Pre-Post'!AA101)</f>
        <v/>
      </c>
      <c r="AB100" s="238" t="str">
        <f>'CES-D Pre-Post'!BI101</f>
        <v/>
      </c>
      <c r="AC100" s="238" t="str">
        <f>'CES-D Pre-Post'!BJ101</f>
        <v/>
      </c>
      <c r="AD100" s="238" t="str">
        <f>'CES-D Pre-Post'!BK101</f>
        <v xml:space="preserve"> </v>
      </c>
      <c r="AE100" s="117" t="str">
        <f t="shared" si="4"/>
        <v/>
      </c>
      <c r="AF100" s="117" t="str">
        <f t="shared" si="5"/>
        <v/>
      </c>
    </row>
    <row r="101" spans="1:32" s="117" customFormat="1" ht="15" customHeight="1" x14ac:dyDescent="0.35">
      <c r="A101" s="201"/>
      <c r="B101" s="201"/>
      <c r="C101" s="202"/>
      <c r="D101" s="202"/>
      <c r="E101" s="240"/>
      <c r="F101" s="240"/>
      <c r="G101" s="194"/>
      <c r="H101" s="194"/>
      <c r="I101" s="194"/>
      <c r="J101" s="194"/>
      <c r="K101" s="194"/>
      <c r="L101" s="194"/>
      <c r="M101" s="195"/>
      <c r="N101" s="195"/>
      <c r="O101" s="195"/>
      <c r="P101" s="193"/>
      <c r="Q101" s="193"/>
      <c r="R101" s="193"/>
      <c r="S101" s="193"/>
      <c r="T101" s="193"/>
      <c r="U101" s="193"/>
      <c r="V101" s="193"/>
      <c r="W101" s="193"/>
      <c r="X101" s="193"/>
      <c r="Y101" s="309" t="str">
        <f t="shared" si="3"/>
        <v/>
      </c>
      <c r="Z101" s="196" t="str">
        <f>IF('CES-D Pre-Post'!F102="","",'CES-D Pre-Post'!F102)</f>
        <v/>
      </c>
      <c r="AA101" s="197" t="str">
        <f>IF('CES-D Pre-Post'!AA102="","",'CES-D Pre-Post'!AA102)</f>
        <v/>
      </c>
      <c r="AB101" s="238" t="str">
        <f>'CES-D Pre-Post'!BI102</f>
        <v/>
      </c>
      <c r="AC101" s="238" t="str">
        <f>'CES-D Pre-Post'!BJ102</f>
        <v/>
      </c>
      <c r="AD101" s="238" t="str">
        <f>'CES-D Pre-Post'!BK102</f>
        <v xml:space="preserve"> </v>
      </c>
      <c r="AE101" s="117" t="str">
        <f t="shared" si="4"/>
        <v/>
      </c>
      <c r="AF101" s="117" t="str">
        <f t="shared" si="5"/>
        <v/>
      </c>
    </row>
    <row r="102" spans="1:32" s="117" customFormat="1" ht="15" customHeight="1" x14ac:dyDescent="0.35">
      <c r="A102" s="198"/>
      <c r="B102" s="198"/>
      <c r="C102" s="199"/>
      <c r="D102" s="199"/>
      <c r="E102" s="239"/>
      <c r="F102" s="239"/>
      <c r="G102" s="200"/>
      <c r="H102" s="200"/>
      <c r="I102" s="200"/>
      <c r="J102" s="200"/>
      <c r="K102" s="200"/>
      <c r="L102" s="200"/>
      <c r="M102" s="200"/>
      <c r="N102" s="200"/>
      <c r="O102" s="200"/>
      <c r="P102" s="199"/>
      <c r="Q102" s="199"/>
      <c r="R102" s="199"/>
      <c r="S102" s="199"/>
      <c r="T102" s="199"/>
      <c r="U102" s="199"/>
      <c r="V102" s="199"/>
      <c r="W102" s="199"/>
      <c r="X102" s="199"/>
      <c r="Y102" s="308" t="str">
        <f t="shared" si="3"/>
        <v/>
      </c>
      <c r="Z102" s="196" t="str">
        <f>IF('CES-D Pre-Post'!F103="","",'CES-D Pre-Post'!F103)</f>
        <v/>
      </c>
      <c r="AA102" s="197" t="str">
        <f>IF('CES-D Pre-Post'!AA103="","",'CES-D Pre-Post'!AA103)</f>
        <v/>
      </c>
      <c r="AB102" s="238" t="str">
        <f>'CES-D Pre-Post'!BI103</f>
        <v/>
      </c>
      <c r="AC102" s="238" t="str">
        <f>'CES-D Pre-Post'!BJ103</f>
        <v/>
      </c>
      <c r="AD102" s="238" t="str">
        <f>'CES-D Pre-Post'!BK103</f>
        <v xml:space="preserve"> </v>
      </c>
      <c r="AE102" s="117" t="str">
        <f t="shared" si="4"/>
        <v/>
      </c>
      <c r="AF102" s="117" t="str">
        <f t="shared" si="5"/>
        <v/>
      </c>
    </row>
    <row r="103" spans="1:32" s="117" customFormat="1" ht="15" customHeight="1" x14ac:dyDescent="0.35">
      <c r="A103" s="201"/>
      <c r="B103" s="201"/>
      <c r="C103" s="202"/>
      <c r="D103" s="202"/>
      <c r="E103" s="240"/>
      <c r="F103" s="240"/>
      <c r="G103" s="194"/>
      <c r="H103" s="194"/>
      <c r="I103" s="194"/>
      <c r="J103" s="194"/>
      <c r="K103" s="194"/>
      <c r="L103" s="194"/>
      <c r="M103" s="195"/>
      <c r="N103" s="195"/>
      <c r="O103" s="195"/>
      <c r="P103" s="193"/>
      <c r="Q103" s="193"/>
      <c r="R103" s="193"/>
      <c r="S103" s="193"/>
      <c r="T103" s="193"/>
      <c r="U103" s="193"/>
      <c r="V103" s="193"/>
      <c r="W103" s="193"/>
      <c r="X103" s="193"/>
      <c r="Y103" s="309" t="str">
        <f t="shared" si="3"/>
        <v/>
      </c>
      <c r="Z103" s="196" t="str">
        <f>IF('CES-D Pre-Post'!F104="","",'CES-D Pre-Post'!F104)</f>
        <v/>
      </c>
      <c r="AA103" s="197" t="str">
        <f>IF('CES-D Pre-Post'!AA104="","",'CES-D Pre-Post'!AA104)</f>
        <v/>
      </c>
      <c r="AB103" s="238" t="str">
        <f>'CES-D Pre-Post'!BI104</f>
        <v/>
      </c>
      <c r="AC103" s="238" t="str">
        <f>'CES-D Pre-Post'!BJ104</f>
        <v/>
      </c>
      <c r="AD103" s="238" t="str">
        <f>'CES-D Pre-Post'!BK104</f>
        <v xml:space="preserve"> </v>
      </c>
      <c r="AE103" s="117" t="str">
        <f t="shared" si="4"/>
        <v/>
      </c>
      <c r="AF103" s="117" t="str">
        <f t="shared" si="5"/>
        <v/>
      </c>
    </row>
    <row r="104" spans="1:32" s="117" customFormat="1" ht="15" customHeight="1" x14ac:dyDescent="0.35">
      <c r="A104" s="198"/>
      <c r="B104" s="198"/>
      <c r="C104" s="199"/>
      <c r="D104" s="199"/>
      <c r="E104" s="239"/>
      <c r="F104" s="239"/>
      <c r="G104" s="200"/>
      <c r="H104" s="200"/>
      <c r="I104" s="200"/>
      <c r="J104" s="200"/>
      <c r="K104" s="200"/>
      <c r="L104" s="200"/>
      <c r="M104" s="200"/>
      <c r="N104" s="200"/>
      <c r="O104" s="200"/>
      <c r="P104" s="199"/>
      <c r="Q104" s="199"/>
      <c r="R104" s="199"/>
      <c r="S104" s="199"/>
      <c r="T104" s="199"/>
      <c r="U104" s="199"/>
      <c r="V104" s="199"/>
      <c r="W104" s="199"/>
      <c r="X104" s="199"/>
      <c r="Y104" s="308" t="str">
        <f t="shared" si="3"/>
        <v/>
      </c>
      <c r="Z104" s="196" t="str">
        <f>IF('CES-D Pre-Post'!F105="","",'CES-D Pre-Post'!F105)</f>
        <v/>
      </c>
      <c r="AA104" s="197" t="str">
        <f>IF('CES-D Pre-Post'!AA105="","",'CES-D Pre-Post'!AA105)</f>
        <v/>
      </c>
      <c r="AB104" s="238" t="str">
        <f>'CES-D Pre-Post'!BI105</f>
        <v/>
      </c>
      <c r="AC104" s="238" t="str">
        <f>'CES-D Pre-Post'!BJ105</f>
        <v/>
      </c>
      <c r="AD104" s="238" t="str">
        <f>'CES-D Pre-Post'!BK105</f>
        <v xml:space="preserve"> </v>
      </c>
      <c r="AE104" s="117" t="str">
        <f t="shared" si="4"/>
        <v/>
      </c>
      <c r="AF104" s="117" t="str">
        <f t="shared" si="5"/>
        <v/>
      </c>
    </row>
    <row r="105" spans="1:32" s="117" customFormat="1" ht="15" customHeight="1" x14ac:dyDescent="0.35">
      <c r="A105" s="201"/>
      <c r="B105" s="201"/>
      <c r="C105" s="202"/>
      <c r="D105" s="202"/>
      <c r="E105" s="240"/>
      <c r="F105" s="240"/>
      <c r="G105" s="194"/>
      <c r="H105" s="194"/>
      <c r="I105" s="194"/>
      <c r="J105" s="194"/>
      <c r="K105" s="194"/>
      <c r="L105" s="194"/>
      <c r="M105" s="195"/>
      <c r="N105" s="195"/>
      <c r="O105" s="195"/>
      <c r="P105" s="193"/>
      <c r="Q105" s="193"/>
      <c r="R105" s="193"/>
      <c r="S105" s="193"/>
      <c r="T105" s="193"/>
      <c r="U105" s="193"/>
      <c r="V105" s="193"/>
      <c r="W105" s="193"/>
      <c r="X105" s="193"/>
      <c r="Y105" s="309" t="str">
        <f t="shared" si="3"/>
        <v/>
      </c>
      <c r="Z105" s="196" t="str">
        <f>IF('CES-D Pre-Post'!F106="","",'CES-D Pre-Post'!F106)</f>
        <v/>
      </c>
      <c r="AA105" s="197" t="str">
        <f>IF('CES-D Pre-Post'!AA106="","",'CES-D Pre-Post'!AA106)</f>
        <v/>
      </c>
      <c r="AB105" s="238" t="str">
        <f>'CES-D Pre-Post'!BI106</f>
        <v/>
      </c>
      <c r="AC105" s="238" t="str">
        <f>'CES-D Pre-Post'!BJ106</f>
        <v/>
      </c>
      <c r="AD105" s="238" t="str">
        <f>'CES-D Pre-Post'!BK106</f>
        <v xml:space="preserve"> </v>
      </c>
      <c r="AE105" s="117" t="str">
        <f t="shared" si="4"/>
        <v/>
      </c>
      <c r="AF105" s="117" t="str">
        <f t="shared" si="5"/>
        <v/>
      </c>
    </row>
    <row r="106" spans="1:32" s="117" customFormat="1" ht="15" customHeight="1" x14ac:dyDescent="0.35">
      <c r="A106" s="198"/>
      <c r="B106" s="198"/>
      <c r="C106" s="199"/>
      <c r="D106" s="199"/>
      <c r="E106" s="239"/>
      <c r="F106" s="239"/>
      <c r="G106" s="200"/>
      <c r="H106" s="200"/>
      <c r="I106" s="200"/>
      <c r="J106" s="200"/>
      <c r="K106" s="200"/>
      <c r="L106" s="200"/>
      <c r="M106" s="200"/>
      <c r="N106" s="200"/>
      <c r="O106" s="200"/>
      <c r="P106" s="199"/>
      <c r="Q106" s="199"/>
      <c r="R106" s="199"/>
      <c r="S106" s="199"/>
      <c r="T106" s="199"/>
      <c r="U106" s="199"/>
      <c r="V106" s="199"/>
      <c r="W106" s="199"/>
      <c r="X106" s="199"/>
      <c r="Y106" s="308" t="str">
        <f t="shared" si="3"/>
        <v/>
      </c>
      <c r="Z106" s="196" t="str">
        <f>IF('CES-D Pre-Post'!F107="","",'CES-D Pre-Post'!F107)</f>
        <v/>
      </c>
      <c r="AA106" s="197" t="str">
        <f>IF('CES-D Pre-Post'!AA107="","",'CES-D Pre-Post'!AA107)</f>
        <v/>
      </c>
      <c r="AB106" s="238" t="str">
        <f>'CES-D Pre-Post'!BI107</f>
        <v/>
      </c>
      <c r="AC106" s="238" t="str">
        <f>'CES-D Pre-Post'!BJ107</f>
        <v/>
      </c>
      <c r="AD106" s="238" t="str">
        <f>'CES-D Pre-Post'!BK107</f>
        <v xml:space="preserve"> </v>
      </c>
      <c r="AE106" s="117" t="str">
        <f t="shared" si="4"/>
        <v/>
      </c>
      <c r="AF106" s="117" t="str">
        <f t="shared" si="5"/>
        <v/>
      </c>
    </row>
    <row r="107" spans="1:32" s="117" customFormat="1" ht="15" customHeight="1" x14ac:dyDescent="0.35">
      <c r="A107" s="201"/>
      <c r="B107" s="201"/>
      <c r="C107" s="202"/>
      <c r="D107" s="202"/>
      <c r="E107" s="240"/>
      <c r="F107" s="240"/>
      <c r="G107" s="194"/>
      <c r="H107" s="194"/>
      <c r="I107" s="194"/>
      <c r="J107" s="194"/>
      <c r="K107" s="194"/>
      <c r="L107" s="194"/>
      <c r="M107" s="195"/>
      <c r="N107" s="195"/>
      <c r="O107" s="195"/>
      <c r="P107" s="193"/>
      <c r="Q107" s="193"/>
      <c r="R107" s="193"/>
      <c r="S107" s="193"/>
      <c r="T107" s="193"/>
      <c r="U107" s="193"/>
      <c r="V107" s="193"/>
      <c r="W107" s="193"/>
      <c r="X107" s="193"/>
      <c r="Y107" s="309" t="str">
        <f t="shared" si="3"/>
        <v/>
      </c>
      <c r="Z107" s="196" t="str">
        <f>IF('CES-D Pre-Post'!F108="","",'CES-D Pre-Post'!F108)</f>
        <v/>
      </c>
      <c r="AA107" s="197" t="str">
        <f>IF('CES-D Pre-Post'!AA108="","",'CES-D Pre-Post'!AA108)</f>
        <v/>
      </c>
      <c r="AB107" s="238" t="str">
        <f>'CES-D Pre-Post'!BI108</f>
        <v/>
      </c>
      <c r="AC107" s="238" t="str">
        <f>'CES-D Pre-Post'!BJ108</f>
        <v/>
      </c>
      <c r="AD107" s="238" t="str">
        <f>'CES-D Pre-Post'!BK108</f>
        <v xml:space="preserve"> </v>
      </c>
      <c r="AE107" s="117" t="str">
        <f t="shared" si="4"/>
        <v/>
      </c>
      <c r="AF107" s="117" t="str">
        <f t="shared" si="5"/>
        <v/>
      </c>
    </row>
    <row r="108" spans="1:32" s="117" customFormat="1" ht="15" customHeight="1" x14ac:dyDescent="0.35">
      <c r="A108" s="198"/>
      <c r="B108" s="198"/>
      <c r="C108" s="199"/>
      <c r="D108" s="199"/>
      <c r="E108" s="239"/>
      <c r="F108" s="239"/>
      <c r="G108" s="200"/>
      <c r="H108" s="200"/>
      <c r="I108" s="200"/>
      <c r="J108" s="200"/>
      <c r="K108" s="200"/>
      <c r="L108" s="200"/>
      <c r="M108" s="200"/>
      <c r="N108" s="200"/>
      <c r="O108" s="200"/>
      <c r="P108" s="199"/>
      <c r="Q108" s="199"/>
      <c r="R108" s="199"/>
      <c r="S108" s="199"/>
      <c r="T108" s="199"/>
      <c r="U108" s="199"/>
      <c r="V108" s="199"/>
      <c r="W108" s="199"/>
      <c r="X108" s="199"/>
      <c r="Y108" s="308" t="str">
        <f t="shared" si="3"/>
        <v/>
      </c>
      <c r="Z108" s="196" t="str">
        <f>IF('CES-D Pre-Post'!F109="","",'CES-D Pre-Post'!F109)</f>
        <v/>
      </c>
      <c r="AA108" s="197" t="str">
        <f>IF('CES-D Pre-Post'!AA109="","",'CES-D Pre-Post'!AA109)</f>
        <v/>
      </c>
      <c r="AB108" s="238" t="str">
        <f>'CES-D Pre-Post'!BI109</f>
        <v/>
      </c>
      <c r="AC108" s="238" t="str">
        <f>'CES-D Pre-Post'!BJ109</f>
        <v/>
      </c>
      <c r="AD108" s="238" t="str">
        <f>'CES-D Pre-Post'!BK109</f>
        <v xml:space="preserve"> </v>
      </c>
      <c r="AE108" s="117" t="str">
        <f t="shared" si="4"/>
        <v/>
      </c>
      <c r="AF108" s="117" t="str">
        <f t="shared" si="5"/>
        <v/>
      </c>
    </row>
    <row r="109" spans="1:32" s="117" customFormat="1" ht="15" customHeight="1" x14ac:dyDescent="0.35">
      <c r="A109" s="201"/>
      <c r="B109" s="201"/>
      <c r="C109" s="202"/>
      <c r="D109" s="202"/>
      <c r="E109" s="240"/>
      <c r="F109" s="240"/>
      <c r="G109" s="194"/>
      <c r="H109" s="194"/>
      <c r="I109" s="194"/>
      <c r="J109" s="194"/>
      <c r="K109" s="194"/>
      <c r="L109" s="194"/>
      <c r="M109" s="195"/>
      <c r="N109" s="195"/>
      <c r="O109" s="195"/>
      <c r="P109" s="193"/>
      <c r="Q109" s="193"/>
      <c r="R109" s="193"/>
      <c r="S109" s="193"/>
      <c r="T109" s="193"/>
      <c r="U109" s="193"/>
      <c r="V109" s="193"/>
      <c r="W109" s="193"/>
      <c r="X109" s="193"/>
      <c r="Y109" s="309" t="str">
        <f t="shared" si="3"/>
        <v/>
      </c>
      <c r="Z109" s="196" t="str">
        <f>IF('CES-D Pre-Post'!F110="","",'CES-D Pre-Post'!F110)</f>
        <v/>
      </c>
      <c r="AA109" s="197" t="str">
        <f>IF('CES-D Pre-Post'!AA110="","",'CES-D Pre-Post'!AA110)</f>
        <v/>
      </c>
      <c r="AB109" s="238" t="str">
        <f>'CES-D Pre-Post'!BI110</f>
        <v/>
      </c>
      <c r="AC109" s="238" t="str">
        <f>'CES-D Pre-Post'!BJ110</f>
        <v/>
      </c>
      <c r="AD109" s="238" t="str">
        <f>'CES-D Pre-Post'!BK110</f>
        <v xml:space="preserve"> </v>
      </c>
      <c r="AE109" s="117" t="str">
        <f t="shared" si="4"/>
        <v/>
      </c>
      <c r="AF109" s="117" t="str">
        <f t="shared" si="5"/>
        <v/>
      </c>
    </row>
    <row r="110" spans="1:32" s="117" customFormat="1" ht="15" customHeight="1" x14ac:dyDescent="0.35">
      <c r="A110" s="198"/>
      <c r="B110" s="198"/>
      <c r="C110" s="199"/>
      <c r="D110" s="199"/>
      <c r="E110" s="239"/>
      <c r="F110" s="239"/>
      <c r="G110" s="200"/>
      <c r="H110" s="200"/>
      <c r="I110" s="200"/>
      <c r="J110" s="200"/>
      <c r="K110" s="200"/>
      <c r="L110" s="200"/>
      <c r="M110" s="200"/>
      <c r="N110" s="200"/>
      <c r="O110" s="200"/>
      <c r="P110" s="199"/>
      <c r="Q110" s="199"/>
      <c r="R110" s="199"/>
      <c r="S110" s="199"/>
      <c r="T110" s="199"/>
      <c r="U110" s="199"/>
      <c r="V110" s="199"/>
      <c r="W110" s="199"/>
      <c r="X110" s="199"/>
      <c r="Y110" s="308" t="str">
        <f t="shared" si="3"/>
        <v/>
      </c>
      <c r="Z110" s="196" t="str">
        <f>IF('CES-D Pre-Post'!F111="","",'CES-D Pre-Post'!F111)</f>
        <v/>
      </c>
      <c r="AA110" s="197" t="str">
        <f>IF('CES-D Pre-Post'!AA111="","",'CES-D Pre-Post'!AA111)</f>
        <v/>
      </c>
      <c r="AB110" s="238" t="str">
        <f>'CES-D Pre-Post'!BI111</f>
        <v/>
      </c>
      <c r="AC110" s="238" t="str">
        <f>'CES-D Pre-Post'!BJ111</f>
        <v/>
      </c>
      <c r="AD110" s="238" t="str">
        <f>'CES-D Pre-Post'!BK111</f>
        <v xml:space="preserve"> </v>
      </c>
      <c r="AE110" s="117" t="str">
        <f t="shared" si="4"/>
        <v/>
      </c>
      <c r="AF110" s="117" t="str">
        <f t="shared" si="5"/>
        <v/>
      </c>
    </row>
    <row r="111" spans="1:32" s="117" customFormat="1" ht="15" customHeight="1" x14ac:dyDescent="0.35">
      <c r="A111" s="201"/>
      <c r="B111" s="201"/>
      <c r="C111" s="202"/>
      <c r="D111" s="202"/>
      <c r="E111" s="240"/>
      <c r="F111" s="240"/>
      <c r="G111" s="194"/>
      <c r="H111" s="194"/>
      <c r="I111" s="194"/>
      <c r="J111" s="194"/>
      <c r="K111" s="194"/>
      <c r="L111" s="194"/>
      <c r="M111" s="195"/>
      <c r="N111" s="195"/>
      <c r="O111" s="195"/>
      <c r="P111" s="193"/>
      <c r="Q111" s="193"/>
      <c r="R111" s="193"/>
      <c r="S111" s="193"/>
      <c r="T111" s="193"/>
      <c r="U111" s="193"/>
      <c r="V111" s="193"/>
      <c r="W111" s="193"/>
      <c r="X111" s="193"/>
      <c r="Y111" s="309" t="str">
        <f t="shared" si="3"/>
        <v/>
      </c>
      <c r="Z111" s="196" t="str">
        <f>IF('CES-D Pre-Post'!F112="","",'CES-D Pre-Post'!F112)</f>
        <v/>
      </c>
      <c r="AA111" s="197" t="str">
        <f>IF('CES-D Pre-Post'!AA112="","",'CES-D Pre-Post'!AA112)</f>
        <v/>
      </c>
      <c r="AB111" s="238" t="str">
        <f>'CES-D Pre-Post'!BI112</f>
        <v/>
      </c>
      <c r="AC111" s="238" t="str">
        <f>'CES-D Pre-Post'!BJ112</f>
        <v/>
      </c>
      <c r="AD111" s="238" t="str">
        <f>'CES-D Pre-Post'!BK112</f>
        <v xml:space="preserve"> </v>
      </c>
      <c r="AE111" s="117" t="str">
        <f t="shared" si="4"/>
        <v/>
      </c>
      <c r="AF111" s="117" t="str">
        <f t="shared" si="5"/>
        <v/>
      </c>
    </row>
    <row r="112" spans="1:32" s="117" customFormat="1" ht="15" customHeight="1" x14ac:dyDescent="0.35">
      <c r="A112" s="198"/>
      <c r="B112" s="198"/>
      <c r="C112" s="199"/>
      <c r="D112" s="199"/>
      <c r="E112" s="239"/>
      <c r="F112" s="239"/>
      <c r="G112" s="200"/>
      <c r="H112" s="200"/>
      <c r="I112" s="200"/>
      <c r="J112" s="200"/>
      <c r="K112" s="200"/>
      <c r="L112" s="200"/>
      <c r="M112" s="200"/>
      <c r="N112" s="200"/>
      <c r="O112" s="200"/>
      <c r="P112" s="199"/>
      <c r="Q112" s="199"/>
      <c r="R112" s="199"/>
      <c r="S112" s="199"/>
      <c r="T112" s="199"/>
      <c r="U112" s="199"/>
      <c r="V112" s="199"/>
      <c r="W112" s="199"/>
      <c r="X112" s="199"/>
      <c r="Y112" s="308" t="str">
        <f t="shared" si="3"/>
        <v/>
      </c>
      <c r="Z112" s="196" t="str">
        <f>IF('CES-D Pre-Post'!F113="","",'CES-D Pre-Post'!F113)</f>
        <v/>
      </c>
      <c r="AA112" s="197" t="str">
        <f>IF('CES-D Pre-Post'!AA113="","",'CES-D Pre-Post'!AA113)</f>
        <v/>
      </c>
      <c r="AB112" s="238" t="str">
        <f>'CES-D Pre-Post'!BI113</f>
        <v/>
      </c>
      <c r="AC112" s="238" t="str">
        <f>'CES-D Pre-Post'!BJ113</f>
        <v/>
      </c>
      <c r="AD112" s="238" t="str">
        <f>'CES-D Pre-Post'!BK113</f>
        <v xml:space="preserve"> </v>
      </c>
      <c r="AE112" s="117" t="str">
        <f t="shared" si="4"/>
        <v/>
      </c>
      <c r="AF112" s="117" t="str">
        <f t="shared" si="5"/>
        <v/>
      </c>
    </row>
    <row r="113" spans="1:32" s="117" customFormat="1" ht="15" customHeight="1" x14ac:dyDescent="0.35">
      <c r="A113" s="201"/>
      <c r="B113" s="201"/>
      <c r="C113" s="202"/>
      <c r="D113" s="202"/>
      <c r="E113" s="240"/>
      <c r="F113" s="240"/>
      <c r="G113" s="194"/>
      <c r="H113" s="194"/>
      <c r="I113" s="194"/>
      <c r="J113" s="194"/>
      <c r="K113" s="194"/>
      <c r="L113" s="194"/>
      <c r="M113" s="195"/>
      <c r="N113" s="195"/>
      <c r="O113" s="195"/>
      <c r="P113" s="193"/>
      <c r="Q113" s="193"/>
      <c r="R113" s="193"/>
      <c r="S113" s="193"/>
      <c r="T113" s="193"/>
      <c r="U113" s="193"/>
      <c r="V113" s="193"/>
      <c r="W113" s="193"/>
      <c r="X113" s="193"/>
      <c r="Y113" s="309" t="str">
        <f t="shared" si="3"/>
        <v/>
      </c>
      <c r="Z113" s="196" t="str">
        <f>IF('CES-D Pre-Post'!F114="","",'CES-D Pre-Post'!F114)</f>
        <v/>
      </c>
      <c r="AA113" s="197" t="str">
        <f>IF('CES-D Pre-Post'!AA114="","",'CES-D Pre-Post'!AA114)</f>
        <v/>
      </c>
      <c r="AB113" s="238" t="str">
        <f>'CES-D Pre-Post'!BI114</f>
        <v/>
      </c>
      <c r="AC113" s="238" t="str">
        <f>'CES-D Pre-Post'!BJ114</f>
        <v/>
      </c>
      <c r="AD113" s="238" t="str">
        <f>'CES-D Pre-Post'!BK114</f>
        <v xml:space="preserve"> </v>
      </c>
      <c r="AE113" s="117" t="str">
        <f t="shared" si="4"/>
        <v/>
      </c>
      <c r="AF113" s="117" t="str">
        <f t="shared" si="5"/>
        <v/>
      </c>
    </row>
    <row r="114" spans="1:32" s="117" customFormat="1" ht="15" customHeight="1" x14ac:dyDescent="0.35">
      <c r="A114" s="198"/>
      <c r="B114" s="198"/>
      <c r="C114" s="199"/>
      <c r="D114" s="199"/>
      <c r="E114" s="239"/>
      <c r="F114" s="239"/>
      <c r="G114" s="200"/>
      <c r="H114" s="200"/>
      <c r="I114" s="200"/>
      <c r="J114" s="200"/>
      <c r="K114" s="200"/>
      <c r="L114" s="200"/>
      <c r="M114" s="200"/>
      <c r="N114" s="200"/>
      <c r="O114" s="200"/>
      <c r="P114" s="199"/>
      <c r="Q114" s="199"/>
      <c r="R114" s="199"/>
      <c r="S114" s="199"/>
      <c r="T114" s="199"/>
      <c r="U114" s="199"/>
      <c r="V114" s="199"/>
      <c r="W114" s="199"/>
      <c r="X114" s="199"/>
      <c r="Y114" s="308" t="str">
        <f t="shared" si="3"/>
        <v/>
      </c>
      <c r="Z114" s="196" t="str">
        <f>IF('CES-D Pre-Post'!F115="","",'CES-D Pre-Post'!F115)</f>
        <v/>
      </c>
      <c r="AA114" s="197" t="str">
        <f>IF('CES-D Pre-Post'!AA115="","",'CES-D Pre-Post'!AA115)</f>
        <v/>
      </c>
      <c r="AB114" s="238" t="str">
        <f>'CES-D Pre-Post'!BI115</f>
        <v/>
      </c>
      <c r="AC114" s="238" t="str">
        <f>'CES-D Pre-Post'!BJ115</f>
        <v/>
      </c>
      <c r="AD114" s="238" t="str">
        <f>'CES-D Pre-Post'!BK115</f>
        <v xml:space="preserve"> </v>
      </c>
      <c r="AE114" s="117" t="str">
        <f t="shared" si="4"/>
        <v/>
      </c>
      <c r="AF114" s="117" t="str">
        <f t="shared" si="5"/>
        <v/>
      </c>
    </row>
    <row r="115" spans="1:32" s="117" customFormat="1" ht="15" customHeight="1" x14ac:dyDescent="0.35">
      <c r="A115" s="201"/>
      <c r="B115" s="201"/>
      <c r="C115" s="202"/>
      <c r="D115" s="202"/>
      <c r="E115" s="240"/>
      <c r="F115" s="240"/>
      <c r="G115" s="194"/>
      <c r="H115" s="194"/>
      <c r="I115" s="194"/>
      <c r="J115" s="194"/>
      <c r="K115" s="194"/>
      <c r="L115" s="194"/>
      <c r="M115" s="195"/>
      <c r="N115" s="195"/>
      <c r="O115" s="195"/>
      <c r="P115" s="193"/>
      <c r="Q115" s="193"/>
      <c r="R115" s="193"/>
      <c r="S115" s="193"/>
      <c r="T115" s="193"/>
      <c r="U115" s="193"/>
      <c r="V115" s="193"/>
      <c r="W115" s="193"/>
      <c r="X115" s="193"/>
      <c r="Y115" s="309" t="str">
        <f t="shared" si="3"/>
        <v/>
      </c>
      <c r="Z115" s="196" t="str">
        <f>IF('CES-D Pre-Post'!F116="","",'CES-D Pre-Post'!F116)</f>
        <v/>
      </c>
      <c r="AA115" s="197" t="str">
        <f>IF('CES-D Pre-Post'!AA116="","",'CES-D Pre-Post'!AA116)</f>
        <v/>
      </c>
      <c r="AB115" s="238" t="str">
        <f>'CES-D Pre-Post'!BI116</f>
        <v/>
      </c>
      <c r="AC115" s="238" t="str">
        <f>'CES-D Pre-Post'!BJ116</f>
        <v/>
      </c>
      <c r="AD115" s="238" t="str">
        <f>'CES-D Pre-Post'!BK116</f>
        <v xml:space="preserve"> </v>
      </c>
      <c r="AE115" s="117" t="str">
        <f t="shared" si="4"/>
        <v/>
      </c>
      <c r="AF115" s="117" t="str">
        <f t="shared" si="5"/>
        <v/>
      </c>
    </row>
    <row r="116" spans="1:32" s="117" customFormat="1" ht="15" customHeight="1" x14ac:dyDescent="0.35">
      <c r="A116" s="198"/>
      <c r="B116" s="198"/>
      <c r="C116" s="199"/>
      <c r="D116" s="199"/>
      <c r="E116" s="239"/>
      <c r="F116" s="239"/>
      <c r="G116" s="200"/>
      <c r="H116" s="200"/>
      <c r="I116" s="200"/>
      <c r="J116" s="200"/>
      <c r="K116" s="200"/>
      <c r="L116" s="200"/>
      <c r="M116" s="200"/>
      <c r="N116" s="200"/>
      <c r="O116" s="200"/>
      <c r="P116" s="199"/>
      <c r="Q116" s="199"/>
      <c r="R116" s="199"/>
      <c r="S116" s="199"/>
      <c r="T116" s="199"/>
      <c r="U116" s="199"/>
      <c r="V116" s="199"/>
      <c r="W116" s="199"/>
      <c r="X116" s="199"/>
      <c r="Y116" s="308" t="str">
        <f t="shared" si="3"/>
        <v/>
      </c>
      <c r="Z116" s="196" t="str">
        <f>IF('CES-D Pre-Post'!F117="","",'CES-D Pre-Post'!F117)</f>
        <v/>
      </c>
      <c r="AA116" s="197" t="str">
        <f>IF('CES-D Pre-Post'!AA117="","",'CES-D Pre-Post'!AA117)</f>
        <v/>
      </c>
      <c r="AB116" s="238" t="str">
        <f>'CES-D Pre-Post'!BI117</f>
        <v/>
      </c>
      <c r="AC116" s="238" t="str">
        <f>'CES-D Pre-Post'!BJ117</f>
        <v/>
      </c>
      <c r="AD116" s="238" t="str">
        <f>'CES-D Pre-Post'!BK117</f>
        <v xml:space="preserve"> </v>
      </c>
      <c r="AE116" s="117" t="str">
        <f t="shared" si="4"/>
        <v/>
      </c>
      <c r="AF116" s="117" t="str">
        <f t="shared" si="5"/>
        <v/>
      </c>
    </row>
    <row r="117" spans="1:32" s="117" customFormat="1" ht="15" customHeight="1" x14ac:dyDescent="0.35">
      <c r="A117" s="201"/>
      <c r="B117" s="201"/>
      <c r="C117" s="202"/>
      <c r="D117" s="202"/>
      <c r="E117" s="240"/>
      <c r="F117" s="240"/>
      <c r="G117" s="194"/>
      <c r="H117" s="194"/>
      <c r="I117" s="194"/>
      <c r="J117" s="194"/>
      <c r="K117" s="194"/>
      <c r="L117" s="194"/>
      <c r="M117" s="195"/>
      <c r="N117" s="195"/>
      <c r="O117" s="195"/>
      <c r="P117" s="193"/>
      <c r="Q117" s="193"/>
      <c r="R117" s="193"/>
      <c r="S117" s="193"/>
      <c r="T117" s="193"/>
      <c r="U117" s="193"/>
      <c r="V117" s="193"/>
      <c r="W117" s="193"/>
      <c r="X117" s="193"/>
      <c r="Y117" s="309" t="str">
        <f t="shared" si="3"/>
        <v/>
      </c>
      <c r="Z117" s="196" t="str">
        <f>IF('CES-D Pre-Post'!F118="","",'CES-D Pre-Post'!F118)</f>
        <v/>
      </c>
      <c r="AA117" s="197" t="str">
        <f>IF('CES-D Pre-Post'!AA118="","",'CES-D Pre-Post'!AA118)</f>
        <v/>
      </c>
      <c r="AB117" s="238" t="str">
        <f>'CES-D Pre-Post'!BI118</f>
        <v/>
      </c>
      <c r="AC117" s="238" t="str">
        <f>'CES-D Pre-Post'!BJ118</f>
        <v/>
      </c>
      <c r="AD117" s="238" t="str">
        <f>'CES-D Pre-Post'!BK118</f>
        <v xml:space="preserve"> </v>
      </c>
      <c r="AE117" s="117" t="str">
        <f t="shared" si="4"/>
        <v/>
      </c>
      <c r="AF117" s="117" t="str">
        <f t="shared" si="5"/>
        <v/>
      </c>
    </row>
    <row r="118" spans="1:32" s="117" customFormat="1" ht="15" customHeight="1" x14ac:dyDescent="0.35">
      <c r="A118" s="198"/>
      <c r="B118" s="198"/>
      <c r="C118" s="199"/>
      <c r="D118" s="199"/>
      <c r="E118" s="239"/>
      <c r="F118" s="239"/>
      <c r="G118" s="200"/>
      <c r="H118" s="200"/>
      <c r="I118" s="200"/>
      <c r="J118" s="200"/>
      <c r="K118" s="200"/>
      <c r="L118" s="200"/>
      <c r="M118" s="200"/>
      <c r="N118" s="200"/>
      <c r="O118" s="200"/>
      <c r="P118" s="199"/>
      <c r="Q118" s="199"/>
      <c r="R118" s="199"/>
      <c r="S118" s="199"/>
      <c r="T118" s="199"/>
      <c r="U118" s="199"/>
      <c r="V118" s="199"/>
      <c r="W118" s="199"/>
      <c r="X118" s="199"/>
      <c r="Y118" s="308" t="str">
        <f t="shared" si="3"/>
        <v/>
      </c>
      <c r="Z118" s="196" t="str">
        <f>IF('CES-D Pre-Post'!F119="","",'CES-D Pre-Post'!F119)</f>
        <v/>
      </c>
      <c r="AA118" s="197" t="str">
        <f>IF('CES-D Pre-Post'!AA119="","",'CES-D Pre-Post'!AA119)</f>
        <v/>
      </c>
      <c r="AB118" s="238" t="str">
        <f>'CES-D Pre-Post'!BI119</f>
        <v/>
      </c>
      <c r="AC118" s="238" t="str">
        <f>'CES-D Pre-Post'!BJ119</f>
        <v/>
      </c>
      <c r="AD118" s="238" t="str">
        <f>'CES-D Pre-Post'!BK119</f>
        <v xml:space="preserve"> </v>
      </c>
      <c r="AE118" s="117" t="str">
        <f t="shared" si="4"/>
        <v/>
      </c>
      <c r="AF118" s="117" t="str">
        <f t="shared" si="5"/>
        <v/>
      </c>
    </row>
    <row r="119" spans="1:32" s="117" customFormat="1" ht="15" customHeight="1" x14ac:dyDescent="0.35">
      <c r="A119" s="201"/>
      <c r="B119" s="201"/>
      <c r="C119" s="202"/>
      <c r="D119" s="202"/>
      <c r="E119" s="240"/>
      <c r="F119" s="240"/>
      <c r="G119" s="194"/>
      <c r="H119" s="194"/>
      <c r="I119" s="194"/>
      <c r="J119" s="194"/>
      <c r="K119" s="194"/>
      <c r="L119" s="194"/>
      <c r="M119" s="195"/>
      <c r="N119" s="195"/>
      <c r="O119" s="195"/>
      <c r="P119" s="193"/>
      <c r="Q119" s="193"/>
      <c r="R119" s="193"/>
      <c r="S119" s="193"/>
      <c r="T119" s="193"/>
      <c r="U119" s="193"/>
      <c r="V119" s="193"/>
      <c r="W119" s="193"/>
      <c r="X119" s="193"/>
      <c r="Y119" s="309" t="str">
        <f t="shared" si="3"/>
        <v/>
      </c>
      <c r="Z119" s="196" t="str">
        <f>IF('CES-D Pre-Post'!F120="","",'CES-D Pre-Post'!F120)</f>
        <v/>
      </c>
      <c r="AA119" s="197" t="str">
        <f>IF('CES-D Pre-Post'!AA120="","",'CES-D Pre-Post'!AA120)</f>
        <v/>
      </c>
      <c r="AB119" s="238" t="str">
        <f>'CES-D Pre-Post'!BI120</f>
        <v/>
      </c>
      <c r="AC119" s="238" t="str">
        <f>'CES-D Pre-Post'!BJ120</f>
        <v/>
      </c>
      <c r="AD119" s="238" t="str">
        <f>'CES-D Pre-Post'!BK120</f>
        <v xml:space="preserve"> </v>
      </c>
      <c r="AE119" s="117" t="str">
        <f t="shared" si="4"/>
        <v/>
      </c>
      <c r="AF119" s="117" t="str">
        <f t="shared" si="5"/>
        <v/>
      </c>
    </row>
    <row r="120" spans="1:32" s="117" customFormat="1" ht="15" customHeight="1" x14ac:dyDescent="0.35">
      <c r="A120" s="198"/>
      <c r="B120" s="198"/>
      <c r="C120" s="199"/>
      <c r="D120" s="199"/>
      <c r="E120" s="239"/>
      <c r="F120" s="239"/>
      <c r="G120" s="200"/>
      <c r="H120" s="200"/>
      <c r="I120" s="200"/>
      <c r="J120" s="200"/>
      <c r="K120" s="200"/>
      <c r="L120" s="200"/>
      <c r="M120" s="200"/>
      <c r="N120" s="200"/>
      <c r="O120" s="200"/>
      <c r="P120" s="199"/>
      <c r="Q120" s="199"/>
      <c r="R120" s="199"/>
      <c r="S120" s="199"/>
      <c r="T120" s="199"/>
      <c r="U120" s="199"/>
      <c r="V120" s="199"/>
      <c r="W120" s="199"/>
      <c r="X120" s="199"/>
      <c r="Y120" s="308" t="str">
        <f t="shared" si="3"/>
        <v/>
      </c>
      <c r="Z120" s="196" t="str">
        <f>IF('CES-D Pre-Post'!F121="","",'CES-D Pre-Post'!F121)</f>
        <v/>
      </c>
      <c r="AA120" s="197" t="str">
        <f>IF('CES-D Pre-Post'!AA121="","",'CES-D Pre-Post'!AA121)</f>
        <v/>
      </c>
      <c r="AB120" s="238" t="str">
        <f>'CES-D Pre-Post'!BI121</f>
        <v/>
      </c>
      <c r="AC120" s="238" t="str">
        <f>'CES-D Pre-Post'!BJ121</f>
        <v/>
      </c>
      <c r="AD120" s="238" t="str">
        <f>'CES-D Pre-Post'!BK121</f>
        <v xml:space="preserve"> </v>
      </c>
      <c r="AE120" s="117" t="str">
        <f t="shared" si="4"/>
        <v/>
      </c>
      <c r="AF120" s="117" t="str">
        <f t="shared" si="5"/>
        <v/>
      </c>
    </row>
    <row r="121" spans="1:32" s="117" customFormat="1" ht="15" customHeight="1" x14ac:dyDescent="0.35">
      <c r="A121" s="201"/>
      <c r="B121" s="201"/>
      <c r="C121" s="202"/>
      <c r="D121" s="202"/>
      <c r="E121" s="240"/>
      <c r="F121" s="240"/>
      <c r="G121" s="194"/>
      <c r="H121" s="194"/>
      <c r="I121" s="194"/>
      <c r="J121" s="194"/>
      <c r="K121" s="194"/>
      <c r="L121" s="194"/>
      <c r="M121" s="195"/>
      <c r="N121" s="195"/>
      <c r="O121" s="195"/>
      <c r="P121" s="193"/>
      <c r="Q121" s="193"/>
      <c r="R121" s="193"/>
      <c r="S121" s="193"/>
      <c r="T121" s="193"/>
      <c r="U121" s="193"/>
      <c r="V121" s="193"/>
      <c r="W121" s="193"/>
      <c r="X121" s="193"/>
      <c r="Y121" s="309" t="str">
        <f t="shared" si="3"/>
        <v/>
      </c>
      <c r="Z121" s="196" t="str">
        <f>IF('CES-D Pre-Post'!F122="","",'CES-D Pre-Post'!F122)</f>
        <v/>
      </c>
      <c r="AA121" s="197" t="str">
        <f>IF('CES-D Pre-Post'!AA122="","",'CES-D Pre-Post'!AA122)</f>
        <v/>
      </c>
      <c r="AB121" s="238" t="str">
        <f>'CES-D Pre-Post'!BI122</f>
        <v/>
      </c>
      <c r="AC121" s="238" t="str">
        <f>'CES-D Pre-Post'!BJ122</f>
        <v/>
      </c>
      <c r="AD121" s="238" t="str">
        <f>'CES-D Pre-Post'!BK122</f>
        <v xml:space="preserve"> </v>
      </c>
      <c r="AE121" s="117" t="str">
        <f t="shared" si="4"/>
        <v/>
      </c>
      <c r="AF121" s="117" t="str">
        <f t="shared" si="5"/>
        <v/>
      </c>
    </row>
    <row r="122" spans="1:32" s="117" customFormat="1" ht="15" customHeight="1" x14ac:dyDescent="0.35">
      <c r="A122" s="198"/>
      <c r="B122" s="198"/>
      <c r="C122" s="199"/>
      <c r="D122" s="199"/>
      <c r="E122" s="239"/>
      <c r="F122" s="239"/>
      <c r="G122" s="200"/>
      <c r="H122" s="200"/>
      <c r="I122" s="200"/>
      <c r="J122" s="200"/>
      <c r="K122" s="200"/>
      <c r="L122" s="200"/>
      <c r="M122" s="200"/>
      <c r="N122" s="200"/>
      <c r="O122" s="200"/>
      <c r="P122" s="199"/>
      <c r="Q122" s="199"/>
      <c r="R122" s="199"/>
      <c r="S122" s="199"/>
      <c r="T122" s="199"/>
      <c r="U122" s="199"/>
      <c r="V122" s="199"/>
      <c r="W122" s="199"/>
      <c r="X122" s="199"/>
      <c r="Y122" s="308" t="str">
        <f t="shared" si="3"/>
        <v/>
      </c>
      <c r="Z122" s="196" t="str">
        <f>IF('CES-D Pre-Post'!F123="","",'CES-D Pre-Post'!F123)</f>
        <v/>
      </c>
      <c r="AA122" s="197" t="str">
        <f>IF('CES-D Pre-Post'!AA123="","",'CES-D Pre-Post'!AA123)</f>
        <v/>
      </c>
      <c r="AB122" s="238" t="str">
        <f>'CES-D Pre-Post'!BI123</f>
        <v/>
      </c>
      <c r="AC122" s="238" t="str">
        <f>'CES-D Pre-Post'!BJ123</f>
        <v/>
      </c>
      <c r="AD122" s="238" t="str">
        <f>'CES-D Pre-Post'!BK123</f>
        <v xml:space="preserve"> </v>
      </c>
      <c r="AE122" s="117" t="str">
        <f t="shared" si="4"/>
        <v/>
      </c>
      <c r="AF122" s="117" t="str">
        <f t="shared" si="5"/>
        <v/>
      </c>
    </row>
    <row r="123" spans="1:32" s="117" customFormat="1" ht="15" customHeight="1" x14ac:dyDescent="0.35">
      <c r="A123" s="201"/>
      <c r="B123" s="201"/>
      <c r="C123" s="202"/>
      <c r="D123" s="202"/>
      <c r="E123" s="240"/>
      <c r="F123" s="240"/>
      <c r="G123" s="194"/>
      <c r="H123" s="194"/>
      <c r="I123" s="194"/>
      <c r="J123" s="194"/>
      <c r="K123" s="194"/>
      <c r="L123" s="194"/>
      <c r="M123" s="195"/>
      <c r="N123" s="195"/>
      <c r="O123" s="195"/>
      <c r="P123" s="193"/>
      <c r="Q123" s="193"/>
      <c r="R123" s="193"/>
      <c r="S123" s="193"/>
      <c r="T123" s="193"/>
      <c r="U123" s="193"/>
      <c r="V123" s="193"/>
      <c r="W123" s="193"/>
      <c r="X123" s="193"/>
      <c r="Y123" s="309" t="str">
        <f t="shared" si="3"/>
        <v/>
      </c>
      <c r="Z123" s="196" t="str">
        <f>IF('CES-D Pre-Post'!F124="","",'CES-D Pre-Post'!F124)</f>
        <v/>
      </c>
      <c r="AA123" s="197" t="str">
        <f>IF('CES-D Pre-Post'!AA124="","",'CES-D Pre-Post'!AA124)</f>
        <v/>
      </c>
      <c r="AB123" s="238" t="str">
        <f>'CES-D Pre-Post'!BI124</f>
        <v/>
      </c>
      <c r="AC123" s="238" t="str">
        <f>'CES-D Pre-Post'!BJ124</f>
        <v/>
      </c>
      <c r="AD123" s="238" t="str">
        <f>'CES-D Pre-Post'!BK124</f>
        <v xml:space="preserve"> </v>
      </c>
      <c r="AE123" s="117" t="str">
        <f t="shared" si="4"/>
        <v/>
      </c>
      <c r="AF123" s="117" t="str">
        <f t="shared" si="5"/>
        <v/>
      </c>
    </row>
    <row r="124" spans="1:32" s="117" customFormat="1" ht="15" customHeight="1" x14ac:dyDescent="0.35">
      <c r="A124" s="198"/>
      <c r="B124" s="198"/>
      <c r="C124" s="199"/>
      <c r="D124" s="199"/>
      <c r="E124" s="239"/>
      <c r="F124" s="239"/>
      <c r="G124" s="200"/>
      <c r="H124" s="200"/>
      <c r="I124" s="200"/>
      <c r="J124" s="200"/>
      <c r="K124" s="200"/>
      <c r="L124" s="200"/>
      <c r="M124" s="200"/>
      <c r="N124" s="200"/>
      <c r="O124" s="200"/>
      <c r="P124" s="199"/>
      <c r="Q124" s="199"/>
      <c r="R124" s="199"/>
      <c r="S124" s="199"/>
      <c r="T124" s="199"/>
      <c r="U124" s="199"/>
      <c r="V124" s="199"/>
      <c r="W124" s="199"/>
      <c r="X124" s="199"/>
      <c r="Y124" s="308" t="str">
        <f t="shared" si="3"/>
        <v/>
      </c>
      <c r="Z124" s="196" t="str">
        <f>IF('CES-D Pre-Post'!F125="","",'CES-D Pre-Post'!F125)</f>
        <v/>
      </c>
      <c r="AA124" s="197" t="str">
        <f>IF('CES-D Pre-Post'!AA125="","",'CES-D Pre-Post'!AA125)</f>
        <v/>
      </c>
      <c r="AB124" s="238" t="str">
        <f>'CES-D Pre-Post'!BI125</f>
        <v/>
      </c>
      <c r="AC124" s="238" t="str">
        <f>'CES-D Pre-Post'!BJ125</f>
        <v/>
      </c>
      <c r="AD124" s="238" t="str">
        <f>'CES-D Pre-Post'!BK125</f>
        <v xml:space="preserve"> </v>
      </c>
      <c r="AE124" s="117" t="str">
        <f t="shared" si="4"/>
        <v/>
      </c>
      <c r="AF124" s="117" t="str">
        <f t="shared" si="5"/>
        <v/>
      </c>
    </row>
    <row r="125" spans="1:32" s="117" customFormat="1" ht="15" customHeight="1" x14ac:dyDescent="0.35">
      <c r="A125" s="201"/>
      <c r="B125" s="201"/>
      <c r="C125" s="202"/>
      <c r="D125" s="202"/>
      <c r="E125" s="240"/>
      <c r="F125" s="240"/>
      <c r="G125" s="194"/>
      <c r="H125" s="194"/>
      <c r="I125" s="194"/>
      <c r="J125" s="194"/>
      <c r="K125" s="194"/>
      <c r="L125" s="194"/>
      <c r="M125" s="195"/>
      <c r="N125" s="195"/>
      <c r="O125" s="195"/>
      <c r="P125" s="193"/>
      <c r="Q125" s="193"/>
      <c r="R125" s="193"/>
      <c r="S125" s="193"/>
      <c r="T125" s="193"/>
      <c r="U125" s="193"/>
      <c r="V125" s="193"/>
      <c r="W125" s="193"/>
      <c r="X125" s="193"/>
      <c r="Y125" s="309" t="str">
        <f t="shared" si="3"/>
        <v/>
      </c>
      <c r="Z125" s="196" t="str">
        <f>IF('CES-D Pre-Post'!F126="","",'CES-D Pre-Post'!F126)</f>
        <v/>
      </c>
      <c r="AA125" s="197" t="str">
        <f>IF('CES-D Pre-Post'!AA126="","",'CES-D Pre-Post'!AA126)</f>
        <v/>
      </c>
      <c r="AB125" s="238" t="str">
        <f>'CES-D Pre-Post'!BI126</f>
        <v/>
      </c>
      <c r="AC125" s="238" t="str">
        <f>'CES-D Pre-Post'!BJ126</f>
        <v/>
      </c>
      <c r="AD125" s="238" t="str">
        <f>'CES-D Pre-Post'!BK126</f>
        <v xml:space="preserve"> </v>
      </c>
      <c r="AE125" s="117" t="str">
        <f t="shared" si="4"/>
        <v/>
      </c>
      <c r="AF125" s="117" t="str">
        <f t="shared" si="5"/>
        <v/>
      </c>
    </row>
    <row r="126" spans="1:32" s="117" customFormat="1" ht="15" customHeight="1" x14ac:dyDescent="0.35">
      <c r="A126" s="198"/>
      <c r="B126" s="198"/>
      <c r="C126" s="199"/>
      <c r="D126" s="199"/>
      <c r="E126" s="239"/>
      <c r="F126" s="239"/>
      <c r="G126" s="200"/>
      <c r="H126" s="200"/>
      <c r="I126" s="200"/>
      <c r="J126" s="200"/>
      <c r="K126" s="200"/>
      <c r="L126" s="200"/>
      <c r="M126" s="200"/>
      <c r="N126" s="200"/>
      <c r="O126" s="200"/>
      <c r="P126" s="199"/>
      <c r="Q126" s="199"/>
      <c r="R126" s="199"/>
      <c r="S126" s="199"/>
      <c r="T126" s="199"/>
      <c r="U126" s="199"/>
      <c r="V126" s="199"/>
      <c r="W126" s="199"/>
      <c r="X126" s="199"/>
      <c r="Y126" s="308" t="str">
        <f t="shared" si="3"/>
        <v/>
      </c>
      <c r="Z126" s="196" t="str">
        <f>IF('CES-D Pre-Post'!F127="","",'CES-D Pre-Post'!F127)</f>
        <v/>
      </c>
      <c r="AA126" s="197" t="str">
        <f>IF('CES-D Pre-Post'!AA127="","",'CES-D Pre-Post'!AA127)</f>
        <v/>
      </c>
      <c r="AB126" s="238" t="str">
        <f>'CES-D Pre-Post'!BI127</f>
        <v/>
      </c>
      <c r="AC126" s="238" t="str">
        <f>'CES-D Pre-Post'!BJ127</f>
        <v/>
      </c>
      <c r="AD126" s="238" t="str">
        <f>'CES-D Pre-Post'!BK127</f>
        <v xml:space="preserve"> </v>
      </c>
      <c r="AE126" s="117" t="str">
        <f t="shared" si="4"/>
        <v/>
      </c>
      <c r="AF126" s="117" t="str">
        <f t="shared" si="5"/>
        <v/>
      </c>
    </row>
    <row r="127" spans="1:32" s="117" customFormat="1" ht="15" customHeight="1" x14ac:dyDescent="0.35">
      <c r="A127" s="201"/>
      <c r="B127" s="201"/>
      <c r="C127" s="202"/>
      <c r="D127" s="202"/>
      <c r="E127" s="240"/>
      <c r="F127" s="240"/>
      <c r="G127" s="194"/>
      <c r="H127" s="194"/>
      <c r="I127" s="194"/>
      <c r="J127" s="194"/>
      <c r="K127" s="194"/>
      <c r="L127" s="194"/>
      <c r="M127" s="195"/>
      <c r="N127" s="195"/>
      <c r="O127" s="195"/>
      <c r="P127" s="193"/>
      <c r="Q127" s="193"/>
      <c r="R127" s="193"/>
      <c r="S127" s="193"/>
      <c r="T127" s="193"/>
      <c r="U127" s="193"/>
      <c r="V127" s="193"/>
      <c r="W127" s="193"/>
      <c r="X127" s="193"/>
      <c r="Y127" s="309" t="str">
        <f t="shared" si="3"/>
        <v/>
      </c>
      <c r="Z127" s="196" t="str">
        <f>IF('CES-D Pre-Post'!F128="","",'CES-D Pre-Post'!F128)</f>
        <v/>
      </c>
      <c r="AA127" s="197" t="str">
        <f>IF('CES-D Pre-Post'!AA128="","",'CES-D Pre-Post'!AA128)</f>
        <v/>
      </c>
      <c r="AB127" s="238" t="str">
        <f>'CES-D Pre-Post'!BI128</f>
        <v/>
      </c>
      <c r="AC127" s="238" t="str">
        <f>'CES-D Pre-Post'!BJ128</f>
        <v/>
      </c>
      <c r="AD127" s="238" t="str">
        <f>'CES-D Pre-Post'!BK128</f>
        <v xml:space="preserve"> </v>
      </c>
      <c r="AE127" s="117" t="str">
        <f t="shared" si="4"/>
        <v/>
      </c>
      <c r="AF127" s="117" t="str">
        <f t="shared" si="5"/>
        <v/>
      </c>
    </row>
    <row r="128" spans="1:32" s="117" customFormat="1" ht="15" customHeight="1" x14ac:dyDescent="0.35">
      <c r="A128" s="198"/>
      <c r="B128" s="198"/>
      <c r="C128" s="199"/>
      <c r="D128" s="199"/>
      <c r="E128" s="239"/>
      <c r="F128" s="239"/>
      <c r="G128" s="200"/>
      <c r="H128" s="200"/>
      <c r="I128" s="200"/>
      <c r="J128" s="200"/>
      <c r="K128" s="200"/>
      <c r="L128" s="200"/>
      <c r="M128" s="200"/>
      <c r="N128" s="200"/>
      <c r="O128" s="200"/>
      <c r="P128" s="199"/>
      <c r="Q128" s="199"/>
      <c r="R128" s="199"/>
      <c r="S128" s="199"/>
      <c r="T128" s="199"/>
      <c r="U128" s="199"/>
      <c r="V128" s="199"/>
      <c r="W128" s="199"/>
      <c r="X128" s="199"/>
      <c r="Y128" s="308" t="str">
        <f t="shared" si="3"/>
        <v/>
      </c>
      <c r="Z128" s="196" t="str">
        <f>IF('CES-D Pre-Post'!F129="","",'CES-D Pre-Post'!F129)</f>
        <v/>
      </c>
      <c r="AA128" s="197" t="str">
        <f>IF('CES-D Pre-Post'!AA129="","",'CES-D Pre-Post'!AA129)</f>
        <v/>
      </c>
      <c r="AB128" s="238" t="str">
        <f>'CES-D Pre-Post'!BI129</f>
        <v/>
      </c>
      <c r="AC128" s="238" t="str">
        <f>'CES-D Pre-Post'!BJ129</f>
        <v/>
      </c>
      <c r="AD128" s="238" t="str">
        <f>'CES-D Pre-Post'!BK129</f>
        <v xml:space="preserve"> </v>
      </c>
      <c r="AE128" s="117" t="str">
        <f t="shared" si="4"/>
        <v/>
      </c>
      <c r="AF128" s="117" t="str">
        <f t="shared" si="5"/>
        <v/>
      </c>
    </row>
    <row r="129" spans="1:32" s="117" customFormat="1" ht="15" customHeight="1" x14ac:dyDescent="0.35">
      <c r="A129" s="201"/>
      <c r="B129" s="201"/>
      <c r="C129" s="202"/>
      <c r="D129" s="202"/>
      <c r="E129" s="240"/>
      <c r="F129" s="240"/>
      <c r="G129" s="194"/>
      <c r="H129" s="194"/>
      <c r="I129" s="194"/>
      <c r="J129" s="194"/>
      <c r="K129" s="194"/>
      <c r="L129" s="194"/>
      <c r="M129" s="195"/>
      <c r="N129" s="195"/>
      <c r="O129" s="195"/>
      <c r="P129" s="193"/>
      <c r="Q129" s="193"/>
      <c r="R129" s="193"/>
      <c r="S129" s="193"/>
      <c r="T129" s="193"/>
      <c r="U129" s="193"/>
      <c r="V129" s="193"/>
      <c r="W129" s="193"/>
      <c r="X129" s="193"/>
      <c r="Y129" s="309" t="str">
        <f t="shared" si="3"/>
        <v/>
      </c>
      <c r="Z129" s="196" t="str">
        <f>IF('CES-D Pre-Post'!F130="","",'CES-D Pre-Post'!F130)</f>
        <v/>
      </c>
      <c r="AA129" s="197" t="str">
        <f>IF('CES-D Pre-Post'!AA130="","",'CES-D Pre-Post'!AA130)</f>
        <v/>
      </c>
      <c r="AB129" s="238" t="str">
        <f>'CES-D Pre-Post'!BI130</f>
        <v/>
      </c>
      <c r="AC129" s="238" t="str">
        <f>'CES-D Pre-Post'!BJ130</f>
        <v/>
      </c>
      <c r="AD129" s="238" t="str">
        <f>'CES-D Pre-Post'!BK130</f>
        <v xml:space="preserve"> </v>
      </c>
      <c r="AE129" s="117" t="str">
        <f t="shared" si="4"/>
        <v/>
      </c>
      <c r="AF129" s="117" t="str">
        <f t="shared" si="5"/>
        <v/>
      </c>
    </row>
    <row r="130" spans="1:32" s="117" customFormat="1" ht="15" customHeight="1" x14ac:dyDescent="0.35">
      <c r="A130" s="198"/>
      <c r="B130" s="198"/>
      <c r="C130" s="199"/>
      <c r="D130" s="199"/>
      <c r="E130" s="239"/>
      <c r="F130" s="239"/>
      <c r="G130" s="200"/>
      <c r="H130" s="200"/>
      <c r="I130" s="200"/>
      <c r="J130" s="200"/>
      <c r="K130" s="200"/>
      <c r="L130" s="200"/>
      <c r="M130" s="200"/>
      <c r="N130" s="200"/>
      <c r="O130" s="200"/>
      <c r="P130" s="199"/>
      <c r="Q130" s="199"/>
      <c r="R130" s="199"/>
      <c r="S130" s="199"/>
      <c r="T130" s="199"/>
      <c r="U130" s="199"/>
      <c r="V130" s="199"/>
      <c r="W130" s="199"/>
      <c r="X130" s="199"/>
      <c r="Y130" s="308" t="str">
        <f t="shared" si="3"/>
        <v/>
      </c>
      <c r="Z130" s="196" t="str">
        <f>IF('CES-D Pre-Post'!F131="","",'CES-D Pre-Post'!F131)</f>
        <v/>
      </c>
      <c r="AA130" s="197" t="str">
        <f>IF('CES-D Pre-Post'!AA131="","",'CES-D Pre-Post'!AA131)</f>
        <v/>
      </c>
      <c r="AB130" s="238" t="str">
        <f>'CES-D Pre-Post'!BI131</f>
        <v/>
      </c>
      <c r="AC130" s="238" t="str">
        <f>'CES-D Pre-Post'!BJ131</f>
        <v/>
      </c>
      <c r="AD130" s="238" t="str">
        <f>'CES-D Pre-Post'!BK131</f>
        <v xml:space="preserve"> </v>
      </c>
      <c r="AE130" s="117" t="str">
        <f t="shared" si="4"/>
        <v/>
      </c>
      <c r="AF130" s="117" t="str">
        <f t="shared" si="5"/>
        <v/>
      </c>
    </row>
    <row r="131" spans="1:32" s="117" customFormat="1" ht="15" customHeight="1" x14ac:dyDescent="0.35">
      <c r="A131" s="201"/>
      <c r="B131" s="201"/>
      <c r="C131" s="202"/>
      <c r="D131" s="202"/>
      <c r="E131" s="240"/>
      <c r="F131" s="240"/>
      <c r="G131" s="194"/>
      <c r="H131" s="194"/>
      <c r="I131" s="194"/>
      <c r="J131" s="194"/>
      <c r="K131" s="194"/>
      <c r="L131" s="194"/>
      <c r="M131" s="195"/>
      <c r="N131" s="195"/>
      <c r="O131" s="195"/>
      <c r="P131" s="193"/>
      <c r="Q131" s="193"/>
      <c r="R131" s="193"/>
      <c r="S131" s="193"/>
      <c r="T131" s="193"/>
      <c r="U131" s="193"/>
      <c r="V131" s="193"/>
      <c r="W131" s="193"/>
      <c r="X131" s="193"/>
      <c r="Y131" s="309" t="str">
        <f t="shared" si="3"/>
        <v/>
      </c>
      <c r="Z131" s="196" t="str">
        <f>IF('CES-D Pre-Post'!F132="","",'CES-D Pre-Post'!F132)</f>
        <v/>
      </c>
      <c r="AA131" s="197" t="str">
        <f>IF('CES-D Pre-Post'!AA132="","",'CES-D Pre-Post'!AA132)</f>
        <v/>
      </c>
      <c r="AB131" s="238" t="str">
        <f>'CES-D Pre-Post'!BI132</f>
        <v/>
      </c>
      <c r="AC131" s="238" t="str">
        <f>'CES-D Pre-Post'!BJ132</f>
        <v/>
      </c>
      <c r="AD131" s="238" t="str">
        <f>'CES-D Pre-Post'!BK132</f>
        <v xml:space="preserve"> </v>
      </c>
      <c r="AE131" s="117" t="str">
        <f t="shared" si="4"/>
        <v/>
      </c>
      <c r="AF131" s="117" t="str">
        <f t="shared" si="5"/>
        <v/>
      </c>
    </row>
    <row r="132" spans="1:32" s="117" customFormat="1" ht="15" customHeight="1" x14ac:dyDescent="0.35">
      <c r="A132" s="198"/>
      <c r="B132" s="198"/>
      <c r="C132" s="199"/>
      <c r="D132" s="199"/>
      <c r="E132" s="239"/>
      <c r="F132" s="239"/>
      <c r="G132" s="200"/>
      <c r="H132" s="200"/>
      <c r="I132" s="200"/>
      <c r="J132" s="200"/>
      <c r="K132" s="200"/>
      <c r="L132" s="200"/>
      <c r="M132" s="200"/>
      <c r="N132" s="200"/>
      <c r="O132" s="200"/>
      <c r="P132" s="199"/>
      <c r="Q132" s="199"/>
      <c r="R132" s="199"/>
      <c r="S132" s="199"/>
      <c r="T132" s="199"/>
      <c r="U132" s="199"/>
      <c r="V132" s="199"/>
      <c r="W132" s="199"/>
      <c r="X132" s="199"/>
      <c r="Y132" s="308" t="str">
        <f t="shared" ref="Y132:Y195" si="6">IF(E132="","",IF(E132&gt;0,"Yes","No"))</f>
        <v/>
      </c>
      <c r="Z132" s="196" t="str">
        <f>IF('CES-D Pre-Post'!F133="","",'CES-D Pre-Post'!F133)</f>
        <v/>
      </c>
      <c r="AA132" s="197" t="str">
        <f>IF('CES-D Pre-Post'!AA133="","",'CES-D Pre-Post'!AA133)</f>
        <v/>
      </c>
      <c r="AB132" s="238" t="str">
        <f>'CES-D Pre-Post'!BI133</f>
        <v/>
      </c>
      <c r="AC132" s="238" t="str">
        <f>'CES-D Pre-Post'!BJ133</f>
        <v/>
      </c>
      <c r="AD132" s="238" t="str">
        <f>'CES-D Pre-Post'!BK133</f>
        <v xml:space="preserve"> </v>
      </c>
      <c r="AE132" s="117" t="str">
        <f t="shared" ref="AE132:AE195" si="7">IF(E132="","",INT((((YEAR(E132)-YEAR($AE$1))*12+MONTH(E132)-MONTH($AE$1)+1)+2)/3))</f>
        <v/>
      </c>
      <c r="AF132" s="117" t="str">
        <f t="shared" ref="AF132:AF195" si="8">IF(F132="","",INT((((YEAR(F132)-YEAR($AE$1))*12+MONTH(F132)-MONTH($AE$1)+1)+2)/3))</f>
        <v/>
      </c>
    </row>
    <row r="133" spans="1:32" s="117" customFormat="1" ht="15" customHeight="1" x14ac:dyDescent="0.35">
      <c r="A133" s="201"/>
      <c r="B133" s="201"/>
      <c r="C133" s="202"/>
      <c r="D133" s="202"/>
      <c r="E133" s="240"/>
      <c r="F133" s="240"/>
      <c r="G133" s="194"/>
      <c r="H133" s="194"/>
      <c r="I133" s="194"/>
      <c r="J133" s="194"/>
      <c r="K133" s="194"/>
      <c r="L133" s="194"/>
      <c r="M133" s="195"/>
      <c r="N133" s="195"/>
      <c r="O133" s="195"/>
      <c r="P133" s="193"/>
      <c r="Q133" s="193"/>
      <c r="R133" s="193"/>
      <c r="S133" s="193"/>
      <c r="T133" s="193"/>
      <c r="U133" s="193"/>
      <c r="V133" s="193"/>
      <c r="W133" s="193"/>
      <c r="X133" s="193"/>
      <c r="Y133" s="309" t="str">
        <f t="shared" si="6"/>
        <v/>
      </c>
      <c r="Z133" s="196" t="str">
        <f>IF('CES-D Pre-Post'!F134="","",'CES-D Pre-Post'!F134)</f>
        <v/>
      </c>
      <c r="AA133" s="197" t="str">
        <f>IF('CES-D Pre-Post'!AA134="","",'CES-D Pre-Post'!AA134)</f>
        <v/>
      </c>
      <c r="AB133" s="238" t="str">
        <f>'CES-D Pre-Post'!BI134</f>
        <v/>
      </c>
      <c r="AC133" s="238" t="str">
        <f>'CES-D Pre-Post'!BJ134</f>
        <v/>
      </c>
      <c r="AD133" s="238" t="str">
        <f>'CES-D Pre-Post'!BK134</f>
        <v xml:space="preserve"> </v>
      </c>
      <c r="AE133" s="117" t="str">
        <f t="shared" si="7"/>
        <v/>
      </c>
      <c r="AF133" s="117" t="str">
        <f t="shared" si="8"/>
        <v/>
      </c>
    </row>
    <row r="134" spans="1:32" s="117" customFormat="1" ht="15" customHeight="1" x14ac:dyDescent="0.35">
      <c r="A134" s="198"/>
      <c r="B134" s="198"/>
      <c r="C134" s="199"/>
      <c r="D134" s="199"/>
      <c r="E134" s="239"/>
      <c r="F134" s="239"/>
      <c r="G134" s="200"/>
      <c r="H134" s="200"/>
      <c r="I134" s="200"/>
      <c r="J134" s="200"/>
      <c r="K134" s="200"/>
      <c r="L134" s="200"/>
      <c r="M134" s="200"/>
      <c r="N134" s="200"/>
      <c r="O134" s="200"/>
      <c r="P134" s="199"/>
      <c r="Q134" s="199"/>
      <c r="R134" s="199"/>
      <c r="S134" s="199"/>
      <c r="T134" s="199"/>
      <c r="U134" s="199"/>
      <c r="V134" s="199"/>
      <c r="W134" s="199"/>
      <c r="X134" s="199"/>
      <c r="Y134" s="308" t="str">
        <f t="shared" si="6"/>
        <v/>
      </c>
      <c r="Z134" s="196" t="str">
        <f>IF('CES-D Pre-Post'!F135="","",'CES-D Pre-Post'!F135)</f>
        <v/>
      </c>
      <c r="AA134" s="197" t="str">
        <f>IF('CES-D Pre-Post'!AA135="","",'CES-D Pre-Post'!AA135)</f>
        <v/>
      </c>
      <c r="AB134" s="238" t="str">
        <f>'CES-D Pre-Post'!BI135</f>
        <v/>
      </c>
      <c r="AC134" s="238" t="str">
        <f>'CES-D Pre-Post'!BJ135</f>
        <v/>
      </c>
      <c r="AD134" s="238" t="str">
        <f>'CES-D Pre-Post'!BK135</f>
        <v xml:space="preserve"> </v>
      </c>
      <c r="AE134" s="117" t="str">
        <f t="shared" si="7"/>
        <v/>
      </c>
      <c r="AF134" s="117" t="str">
        <f t="shared" si="8"/>
        <v/>
      </c>
    </row>
    <row r="135" spans="1:32" s="117" customFormat="1" ht="15" customHeight="1" x14ac:dyDescent="0.35">
      <c r="A135" s="201"/>
      <c r="B135" s="201"/>
      <c r="C135" s="202"/>
      <c r="D135" s="202"/>
      <c r="E135" s="240"/>
      <c r="F135" s="240"/>
      <c r="G135" s="194"/>
      <c r="H135" s="194"/>
      <c r="I135" s="194"/>
      <c r="J135" s="194"/>
      <c r="K135" s="194"/>
      <c r="L135" s="194"/>
      <c r="M135" s="195"/>
      <c r="N135" s="195"/>
      <c r="O135" s="195"/>
      <c r="P135" s="193"/>
      <c r="Q135" s="193"/>
      <c r="R135" s="193"/>
      <c r="S135" s="193"/>
      <c r="T135" s="193"/>
      <c r="U135" s="193"/>
      <c r="V135" s="193"/>
      <c r="W135" s="193"/>
      <c r="X135" s="193"/>
      <c r="Y135" s="309" t="str">
        <f t="shared" si="6"/>
        <v/>
      </c>
      <c r="Z135" s="196" t="str">
        <f>IF('CES-D Pre-Post'!F136="","",'CES-D Pre-Post'!F136)</f>
        <v/>
      </c>
      <c r="AA135" s="197" t="str">
        <f>IF('CES-D Pre-Post'!AA136="","",'CES-D Pre-Post'!AA136)</f>
        <v/>
      </c>
      <c r="AB135" s="238" t="str">
        <f>'CES-D Pre-Post'!BI136</f>
        <v/>
      </c>
      <c r="AC135" s="238" t="str">
        <f>'CES-D Pre-Post'!BJ136</f>
        <v/>
      </c>
      <c r="AD135" s="238" t="str">
        <f>'CES-D Pre-Post'!BK136</f>
        <v xml:space="preserve"> </v>
      </c>
      <c r="AE135" s="117" t="str">
        <f t="shared" si="7"/>
        <v/>
      </c>
      <c r="AF135" s="117" t="str">
        <f t="shared" si="8"/>
        <v/>
      </c>
    </row>
    <row r="136" spans="1:32" s="117" customFormat="1" ht="15" customHeight="1" x14ac:dyDescent="0.35">
      <c r="A136" s="198"/>
      <c r="B136" s="198"/>
      <c r="C136" s="199"/>
      <c r="D136" s="199"/>
      <c r="E136" s="239"/>
      <c r="F136" s="239"/>
      <c r="G136" s="200"/>
      <c r="H136" s="200"/>
      <c r="I136" s="200"/>
      <c r="J136" s="200"/>
      <c r="K136" s="200"/>
      <c r="L136" s="200"/>
      <c r="M136" s="200"/>
      <c r="N136" s="200"/>
      <c r="O136" s="200"/>
      <c r="P136" s="199"/>
      <c r="Q136" s="199"/>
      <c r="R136" s="199"/>
      <c r="S136" s="199"/>
      <c r="T136" s="199"/>
      <c r="U136" s="199"/>
      <c r="V136" s="199"/>
      <c r="W136" s="199"/>
      <c r="X136" s="199"/>
      <c r="Y136" s="308" t="str">
        <f t="shared" si="6"/>
        <v/>
      </c>
      <c r="Z136" s="196" t="str">
        <f>IF('CES-D Pre-Post'!F137="","",'CES-D Pre-Post'!F137)</f>
        <v/>
      </c>
      <c r="AA136" s="197" t="str">
        <f>IF('CES-D Pre-Post'!AA137="","",'CES-D Pre-Post'!AA137)</f>
        <v/>
      </c>
      <c r="AB136" s="238" t="str">
        <f>'CES-D Pre-Post'!BI137</f>
        <v/>
      </c>
      <c r="AC136" s="238" t="str">
        <f>'CES-D Pre-Post'!BJ137</f>
        <v/>
      </c>
      <c r="AD136" s="238" t="str">
        <f>'CES-D Pre-Post'!BK137</f>
        <v xml:space="preserve"> </v>
      </c>
      <c r="AE136" s="117" t="str">
        <f t="shared" si="7"/>
        <v/>
      </c>
      <c r="AF136" s="117" t="str">
        <f t="shared" si="8"/>
        <v/>
      </c>
    </row>
    <row r="137" spans="1:32" s="117" customFormat="1" ht="15" customHeight="1" x14ac:dyDescent="0.35">
      <c r="A137" s="201"/>
      <c r="B137" s="201"/>
      <c r="C137" s="202"/>
      <c r="D137" s="202"/>
      <c r="E137" s="240"/>
      <c r="F137" s="240"/>
      <c r="G137" s="194"/>
      <c r="H137" s="194"/>
      <c r="I137" s="194"/>
      <c r="J137" s="194"/>
      <c r="K137" s="194"/>
      <c r="L137" s="194"/>
      <c r="M137" s="195"/>
      <c r="N137" s="195"/>
      <c r="O137" s="195"/>
      <c r="P137" s="193"/>
      <c r="Q137" s="193"/>
      <c r="R137" s="193"/>
      <c r="S137" s="193"/>
      <c r="T137" s="193"/>
      <c r="U137" s="193"/>
      <c r="V137" s="193"/>
      <c r="W137" s="193"/>
      <c r="X137" s="193"/>
      <c r="Y137" s="309" t="str">
        <f t="shared" si="6"/>
        <v/>
      </c>
      <c r="Z137" s="196" t="str">
        <f>IF('CES-D Pre-Post'!F138="","",'CES-D Pre-Post'!F138)</f>
        <v/>
      </c>
      <c r="AA137" s="197" t="str">
        <f>IF('CES-D Pre-Post'!AA138="","",'CES-D Pre-Post'!AA138)</f>
        <v/>
      </c>
      <c r="AB137" s="238" t="str">
        <f>'CES-D Pre-Post'!BI138</f>
        <v/>
      </c>
      <c r="AC137" s="238" t="str">
        <f>'CES-D Pre-Post'!BJ138</f>
        <v/>
      </c>
      <c r="AD137" s="238" t="str">
        <f>'CES-D Pre-Post'!BK138</f>
        <v xml:space="preserve"> </v>
      </c>
      <c r="AE137" s="117" t="str">
        <f t="shared" si="7"/>
        <v/>
      </c>
      <c r="AF137" s="117" t="str">
        <f t="shared" si="8"/>
        <v/>
      </c>
    </row>
    <row r="138" spans="1:32" s="117" customFormat="1" ht="15" customHeight="1" x14ac:dyDescent="0.35">
      <c r="A138" s="198"/>
      <c r="B138" s="198"/>
      <c r="C138" s="199"/>
      <c r="D138" s="199"/>
      <c r="E138" s="239"/>
      <c r="F138" s="239"/>
      <c r="G138" s="200"/>
      <c r="H138" s="200"/>
      <c r="I138" s="200"/>
      <c r="J138" s="200"/>
      <c r="K138" s="200"/>
      <c r="L138" s="200"/>
      <c r="M138" s="200"/>
      <c r="N138" s="200"/>
      <c r="O138" s="200"/>
      <c r="P138" s="199"/>
      <c r="Q138" s="199"/>
      <c r="R138" s="199"/>
      <c r="S138" s="199"/>
      <c r="T138" s="199"/>
      <c r="U138" s="199"/>
      <c r="V138" s="199"/>
      <c r="W138" s="199"/>
      <c r="X138" s="199"/>
      <c r="Y138" s="308" t="str">
        <f t="shared" si="6"/>
        <v/>
      </c>
      <c r="Z138" s="196" t="str">
        <f>IF('CES-D Pre-Post'!F139="","",'CES-D Pre-Post'!F139)</f>
        <v/>
      </c>
      <c r="AA138" s="197" t="str">
        <f>IF('CES-D Pre-Post'!AA139="","",'CES-D Pre-Post'!AA139)</f>
        <v/>
      </c>
      <c r="AB138" s="238" t="str">
        <f>'CES-D Pre-Post'!BI139</f>
        <v/>
      </c>
      <c r="AC138" s="238" t="str">
        <f>'CES-D Pre-Post'!BJ139</f>
        <v/>
      </c>
      <c r="AD138" s="238" t="str">
        <f>'CES-D Pre-Post'!BK139</f>
        <v xml:space="preserve"> </v>
      </c>
      <c r="AE138" s="117" t="str">
        <f t="shared" si="7"/>
        <v/>
      </c>
      <c r="AF138" s="117" t="str">
        <f t="shared" si="8"/>
        <v/>
      </c>
    </row>
    <row r="139" spans="1:32" s="117" customFormat="1" ht="15" customHeight="1" x14ac:dyDescent="0.35">
      <c r="A139" s="201"/>
      <c r="B139" s="201"/>
      <c r="C139" s="202"/>
      <c r="D139" s="202"/>
      <c r="E139" s="240"/>
      <c r="F139" s="240"/>
      <c r="G139" s="194"/>
      <c r="H139" s="194"/>
      <c r="I139" s="194"/>
      <c r="J139" s="194"/>
      <c r="K139" s="194"/>
      <c r="L139" s="194"/>
      <c r="M139" s="195"/>
      <c r="N139" s="195"/>
      <c r="O139" s="195"/>
      <c r="P139" s="193"/>
      <c r="Q139" s="193"/>
      <c r="R139" s="193"/>
      <c r="S139" s="193"/>
      <c r="T139" s="193"/>
      <c r="U139" s="193"/>
      <c r="V139" s="193"/>
      <c r="W139" s="193"/>
      <c r="X139" s="193"/>
      <c r="Y139" s="309" t="str">
        <f t="shared" si="6"/>
        <v/>
      </c>
      <c r="Z139" s="196" t="str">
        <f>IF('CES-D Pre-Post'!F140="","",'CES-D Pre-Post'!F140)</f>
        <v/>
      </c>
      <c r="AA139" s="197" t="str">
        <f>IF('CES-D Pre-Post'!AA140="","",'CES-D Pre-Post'!AA140)</f>
        <v/>
      </c>
      <c r="AB139" s="238" t="str">
        <f>'CES-D Pre-Post'!BI140</f>
        <v/>
      </c>
      <c r="AC139" s="238" t="str">
        <f>'CES-D Pre-Post'!BJ140</f>
        <v/>
      </c>
      <c r="AD139" s="238" t="str">
        <f>'CES-D Pre-Post'!BK140</f>
        <v xml:space="preserve"> </v>
      </c>
      <c r="AE139" s="117" t="str">
        <f t="shared" si="7"/>
        <v/>
      </c>
      <c r="AF139" s="117" t="str">
        <f t="shared" si="8"/>
        <v/>
      </c>
    </row>
    <row r="140" spans="1:32" s="117" customFormat="1" ht="15" customHeight="1" x14ac:dyDescent="0.35">
      <c r="A140" s="198"/>
      <c r="B140" s="198"/>
      <c r="C140" s="199"/>
      <c r="D140" s="199"/>
      <c r="E140" s="239"/>
      <c r="F140" s="239"/>
      <c r="G140" s="200"/>
      <c r="H140" s="200"/>
      <c r="I140" s="200"/>
      <c r="J140" s="200"/>
      <c r="K140" s="200"/>
      <c r="L140" s="200"/>
      <c r="M140" s="200"/>
      <c r="N140" s="200"/>
      <c r="O140" s="200"/>
      <c r="P140" s="199"/>
      <c r="Q140" s="199"/>
      <c r="R140" s="199"/>
      <c r="S140" s="199"/>
      <c r="T140" s="199"/>
      <c r="U140" s="199"/>
      <c r="V140" s="199"/>
      <c r="W140" s="199"/>
      <c r="X140" s="199"/>
      <c r="Y140" s="308" t="str">
        <f t="shared" si="6"/>
        <v/>
      </c>
      <c r="Z140" s="196" t="str">
        <f>IF('CES-D Pre-Post'!F141="","",'CES-D Pre-Post'!F141)</f>
        <v/>
      </c>
      <c r="AA140" s="197" t="str">
        <f>IF('CES-D Pre-Post'!AA141="","",'CES-D Pre-Post'!AA141)</f>
        <v/>
      </c>
      <c r="AB140" s="238" t="str">
        <f>'CES-D Pre-Post'!BI141</f>
        <v/>
      </c>
      <c r="AC140" s="238" t="str">
        <f>'CES-D Pre-Post'!BJ141</f>
        <v/>
      </c>
      <c r="AD140" s="238" t="str">
        <f>'CES-D Pre-Post'!BK141</f>
        <v xml:space="preserve"> </v>
      </c>
      <c r="AE140" s="117" t="str">
        <f t="shared" si="7"/>
        <v/>
      </c>
      <c r="AF140" s="117" t="str">
        <f t="shared" si="8"/>
        <v/>
      </c>
    </row>
    <row r="141" spans="1:32" s="117" customFormat="1" ht="15" customHeight="1" x14ac:dyDescent="0.35">
      <c r="A141" s="201"/>
      <c r="B141" s="201"/>
      <c r="C141" s="202"/>
      <c r="D141" s="202"/>
      <c r="E141" s="240"/>
      <c r="F141" s="240"/>
      <c r="G141" s="194"/>
      <c r="H141" s="194"/>
      <c r="I141" s="194"/>
      <c r="J141" s="194"/>
      <c r="K141" s="194"/>
      <c r="L141" s="194"/>
      <c r="M141" s="195"/>
      <c r="N141" s="195"/>
      <c r="O141" s="195"/>
      <c r="P141" s="193"/>
      <c r="Q141" s="193"/>
      <c r="R141" s="193"/>
      <c r="S141" s="193"/>
      <c r="T141" s="193"/>
      <c r="U141" s="193"/>
      <c r="V141" s="193"/>
      <c r="W141" s="193"/>
      <c r="X141" s="193"/>
      <c r="Y141" s="309" t="str">
        <f t="shared" si="6"/>
        <v/>
      </c>
      <c r="Z141" s="196" t="str">
        <f>IF('CES-D Pre-Post'!F142="","",'CES-D Pre-Post'!F142)</f>
        <v/>
      </c>
      <c r="AA141" s="197" t="str">
        <f>IF('CES-D Pre-Post'!AA142="","",'CES-D Pre-Post'!AA142)</f>
        <v/>
      </c>
      <c r="AB141" s="238" t="str">
        <f>'CES-D Pre-Post'!BI142</f>
        <v/>
      </c>
      <c r="AC141" s="238" t="str">
        <f>'CES-D Pre-Post'!BJ142</f>
        <v/>
      </c>
      <c r="AD141" s="238" t="str">
        <f>'CES-D Pre-Post'!BK142</f>
        <v xml:space="preserve"> </v>
      </c>
      <c r="AE141" s="117" t="str">
        <f t="shared" si="7"/>
        <v/>
      </c>
      <c r="AF141" s="117" t="str">
        <f t="shared" si="8"/>
        <v/>
      </c>
    </row>
    <row r="142" spans="1:32" s="117" customFormat="1" ht="15" customHeight="1" x14ac:dyDescent="0.35">
      <c r="A142" s="198"/>
      <c r="B142" s="198"/>
      <c r="C142" s="199"/>
      <c r="D142" s="199"/>
      <c r="E142" s="239"/>
      <c r="F142" s="239"/>
      <c r="G142" s="200"/>
      <c r="H142" s="200"/>
      <c r="I142" s="200"/>
      <c r="J142" s="200"/>
      <c r="K142" s="200"/>
      <c r="L142" s="200"/>
      <c r="M142" s="200"/>
      <c r="N142" s="200"/>
      <c r="O142" s="200"/>
      <c r="P142" s="199"/>
      <c r="Q142" s="199"/>
      <c r="R142" s="199"/>
      <c r="S142" s="199"/>
      <c r="T142" s="199"/>
      <c r="U142" s="199"/>
      <c r="V142" s="199"/>
      <c r="W142" s="199"/>
      <c r="X142" s="199"/>
      <c r="Y142" s="308" t="str">
        <f t="shared" si="6"/>
        <v/>
      </c>
      <c r="Z142" s="196" t="str">
        <f>IF('CES-D Pre-Post'!F143="","",'CES-D Pre-Post'!F143)</f>
        <v/>
      </c>
      <c r="AA142" s="197" t="str">
        <f>IF('CES-D Pre-Post'!AA143="","",'CES-D Pre-Post'!AA143)</f>
        <v/>
      </c>
      <c r="AB142" s="238" t="str">
        <f>'CES-D Pre-Post'!BI143</f>
        <v/>
      </c>
      <c r="AC142" s="238" t="str">
        <f>'CES-D Pre-Post'!BJ143</f>
        <v/>
      </c>
      <c r="AD142" s="238" t="str">
        <f>'CES-D Pre-Post'!BK143</f>
        <v xml:space="preserve"> </v>
      </c>
      <c r="AE142" s="117" t="str">
        <f t="shared" si="7"/>
        <v/>
      </c>
      <c r="AF142" s="117" t="str">
        <f t="shared" si="8"/>
        <v/>
      </c>
    </row>
    <row r="143" spans="1:32" s="117" customFormat="1" ht="15" customHeight="1" x14ac:dyDescent="0.35">
      <c r="A143" s="201"/>
      <c r="B143" s="201"/>
      <c r="C143" s="202"/>
      <c r="D143" s="202"/>
      <c r="E143" s="240"/>
      <c r="F143" s="240"/>
      <c r="G143" s="194"/>
      <c r="H143" s="194"/>
      <c r="I143" s="194"/>
      <c r="J143" s="194"/>
      <c r="K143" s="194"/>
      <c r="L143" s="194"/>
      <c r="M143" s="195"/>
      <c r="N143" s="195"/>
      <c r="O143" s="195"/>
      <c r="P143" s="193"/>
      <c r="Q143" s="193"/>
      <c r="R143" s="193"/>
      <c r="S143" s="193"/>
      <c r="T143" s="193"/>
      <c r="U143" s="193"/>
      <c r="V143" s="193"/>
      <c r="W143" s="193"/>
      <c r="X143" s="193"/>
      <c r="Y143" s="309" t="str">
        <f t="shared" si="6"/>
        <v/>
      </c>
      <c r="Z143" s="196" t="str">
        <f>IF('CES-D Pre-Post'!F144="","",'CES-D Pre-Post'!F144)</f>
        <v/>
      </c>
      <c r="AA143" s="197" t="str">
        <f>IF('CES-D Pre-Post'!AA144="","",'CES-D Pre-Post'!AA144)</f>
        <v/>
      </c>
      <c r="AB143" s="238" t="str">
        <f>'CES-D Pre-Post'!BI144</f>
        <v/>
      </c>
      <c r="AC143" s="238" t="str">
        <f>'CES-D Pre-Post'!BJ144</f>
        <v/>
      </c>
      <c r="AD143" s="238" t="str">
        <f>'CES-D Pre-Post'!BK144</f>
        <v xml:space="preserve"> </v>
      </c>
      <c r="AE143" s="117" t="str">
        <f t="shared" si="7"/>
        <v/>
      </c>
      <c r="AF143" s="117" t="str">
        <f t="shared" si="8"/>
        <v/>
      </c>
    </row>
    <row r="144" spans="1:32" s="117" customFormat="1" ht="15" customHeight="1" x14ac:dyDescent="0.35">
      <c r="A144" s="198"/>
      <c r="B144" s="198"/>
      <c r="C144" s="199"/>
      <c r="D144" s="199"/>
      <c r="E144" s="239"/>
      <c r="F144" s="239"/>
      <c r="G144" s="200"/>
      <c r="H144" s="200"/>
      <c r="I144" s="200"/>
      <c r="J144" s="200"/>
      <c r="K144" s="200"/>
      <c r="L144" s="200"/>
      <c r="M144" s="200"/>
      <c r="N144" s="200"/>
      <c r="O144" s="200"/>
      <c r="P144" s="199"/>
      <c r="Q144" s="199"/>
      <c r="R144" s="199"/>
      <c r="S144" s="199"/>
      <c r="T144" s="199"/>
      <c r="U144" s="199"/>
      <c r="V144" s="199"/>
      <c r="W144" s="199"/>
      <c r="X144" s="199"/>
      <c r="Y144" s="308" t="str">
        <f t="shared" si="6"/>
        <v/>
      </c>
      <c r="Z144" s="196" t="str">
        <f>IF('CES-D Pre-Post'!F145="","",'CES-D Pre-Post'!F145)</f>
        <v/>
      </c>
      <c r="AA144" s="197" t="str">
        <f>IF('CES-D Pre-Post'!AA145="","",'CES-D Pre-Post'!AA145)</f>
        <v/>
      </c>
      <c r="AB144" s="238" t="str">
        <f>'CES-D Pre-Post'!BI145</f>
        <v/>
      </c>
      <c r="AC144" s="238" t="str">
        <f>'CES-D Pre-Post'!BJ145</f>
        <v/>
      </c>
      <c r="AD144" s="238" t="str">
        <f>'CES-D Pre-Post'!BK145</f>
        <v xml:space="preserve"> </v>
      </c>
      <c r="AE144" s="117" t="str">
        <f t="shared" si="7"/>
        <v/>
      </c>
      <c r="AF144" s="117" t="str">
        <f t="shared" si="8"/>
        <v/>
      </c>
    </row>
    <row r="145" spans="1:32" s="117" customFormat="1" ht="15" customHeight="1" x14ac:dyDescent="0.35">
      <c r="A145" s="201"/>
      <c r="B145" s="201"/>
      <c r="C145" s="202"/>
      <c r="D145" s="202"/>
      <c r="E145" s="240"/>
      <c r="F145" s="240"/>
      <c r="G145" s="194"/>
      <c r="H145" s="194"/>
      <c r="I145" s="194"/>
      <c r="J145" s="194"/>
      <c r="K145" s="194"/>
      <c r="L145" s="194"/>
      <c r="M145" s="195"/>
      <c r="N145" s="195"/>
      <c r="O145" s="195"/>
      <c r="P145" s="193"/>
      <c r="Q145" s="193"/>
      <c r="R145" s="193"/>
      <c r="S145" s="193"/>
      <c r="T145" s="193"/>
      <c r="U145" s="193"/>
      <c r="V145" s="193"/>
      <c r="W145" s="193"/>
      <c r="X145" s="193"/>
      <c r="Y145" s="309" t="str">
        <f t="shared" si="6"/>
        <v/>
      </c>
      <c r="Z145" s="196" t="str">
        <f>IF('CES-D Pre-Post'!F146="","",'CES-D Pre-Post'!F146)</f>
        <v/>
      </c>
      <c r="AA145" s="197" t="str">
        <f>IF('CES-D Pre-Post'!AA146="","",'CES-D Pre-Post'!AA146)</f>
        <v/>
      </c>
      <c r="AB145" s="238" t="str">
        <f>'CES-D Pre-Post'!BI146</f>
        <v/>
      </c>
      <c r="AC145" s="238" t="str">
        <f>'CES-D Pre-Post'!BJ146</f>
        <v/>
      </c>
      <c r="AD145" s="238" t="str">
        <f>'CES-D Pre-Post'!BK146</f>
        <v xml:space="preserve"> </v>
      </c>
      <c r="AE145" s="117" t="str">
        <f t="shared" si="7"/>
        <v/>
      </c>
      <c r="AF145" s="117" t="str">
        <f t="shared" si="8"/>
        <v/>
      </c>
    </row>
    <row r="146" spans="1:32" s="117" customFormat="1" ht="15" customHeight="1" x14ac:dyDescent="0.35">
      <c r="A146" s="198"/>
      <c r="B146" s="198"/>
      <c r="C146" s="199"/>
      <c r="D146" s="199"/>
      <c r="E146" s="239"/>
      <c r="F146" s="239"/>
      <c r="G146" s="200"/>
      <c r="H146" s="200"/>
      <c r="I146" s="200"/>
      <c r="J146" s="200"/>
      <c r="K146" s="200"/>
      <c r="L146" s="200"/>
      <c r="M146" s="200"/>
      <c r="N146" s="200"/>
      <c r="O146" s="200"/>
      <c r="P146" s="199"/>
      <c r="Q146" s="199"/>
      <c r="R146" s="199"/>
      <c r="S146" s="199"/>
      <c r="T146" s="199"/>
      <c r="U146" s="199"/>
      <c r="V146" s="199"/>
      <c r="W146" s="199"/>
      <c r="X146" s="199"/>
      <c r="Y146" s="308" t="str">
        <f t="shared" si="6"/>
        <v/>
      </c>
      <c r="Z146" s="196" t="str">
        <f>IF('CES-D Pre-Post'!F147="","",'CES-D Pre-Post'!F147)</f>
        <v/>
      </c>
      <c r="AA146" s="197" t="str">
        <f>IF('CES-D Pre-Post'!AA147="","",'CES-D Pre-Post'!AA147)</f>
        <v/>
      </c>
      <c r="AB146" s="238" t="str">
        <f>'CES-D Pre-Post'!BI147</f>
        <v/>
      </c>
      <c r="AC146" s="238" t="str">
        <f>'CES-D Pre-Post'!BJ147</f>
        <v/>
      </c>
      <c r="AD146" s="238" t="str">
        <f>'CES-D Pre-Post'!BK147</f>
        <v xml:space="preserve"> </v>
      </c>
      <c r="AE146" s="117" t="str">
        <f t="shared" si="7"/>
        <v/>
      </c>
      <c r="AF146" s="117" t="str">
        <f t="shared" si="8"/>
        <v/>
      </c>
    </row>
    <row r="147" spans="1:32" s="117" customFormat="1" ht="15" customHeight="1" x14ac:dyDescent="0.35">
      <c r="A147" s="201"/>
      <c r="B147" s="201"/>
      <c r="C147" s="202"/>
      <c r="D147" s="202"/>
      <c r="E147" s="240"/>
      <c r="F147" s="240"/>
      <c r="G147" s="194"/>
      <c r="H147" s="194"/>
      <c r="I147" s="194"/>
      <c r="J147" s="194"/>
      <c r="K147" s="194"/>
      <c r="L147" s="194"/>
      <c r="M147" s="195"/>
      <c r="N147" s="195"/>
      <c r="O147" s="195"/>
      <c r="P147" s="193"/>
      <c r="Q147" s="193"/>
      <c r="R147" s="193"/>
      <c r="S147" s="193"/>
      <c r="T147" s="193"/>
      <c r="U147" s="193"/>
      <c r="V147" s="193"/>
      <c r="W147" s="193"/>
      <c r="X147" s="193"/>
      <c r="Y147" s="309" t="str">
        <f t="shared" si="6"/>
        <v/>
      </c>
      <c r="Z147" s="196" t="str">
        <f>IF('CES-D Pre-Post'!F148="","",'CES-D Pre-Post'!F148)</f>
        <v/>
      </c>
      <c r="AA147" s="197" t="str">
        <f>IF('CES-D Pre-Post'!AA148="","",'CES-D Pre-Post'!AA148)</f>
        <v/>
      </c>
      <c r="AB147" s="238" t="str">
        <f>'CES-D Pre-Post'!BI148</f>
        <v/>
      </c>
      <c r="AC147" s="238" t="str">
        <f>'CES-D Pre-Post'!BJ148</f>
        <v/>
      </c>
      <c r="AD147" s="238" t="str">
        <f>'CES-D Pre-Post'!BK148</f>
        <v xml:space="preserve"> </v>
      </c>
      <c r="AE147" s="117" t="str">
        <f t="shared" si="7"/>
        <v/>
      </c>
      <c r="AF147" s="117" t="str">
        <f t="shared" si="8"/>
        <v/>
      </c>
    </row>
    <row r="148" spans="1:32" s="117" customFormat="1" ht="15" customHeight="1" x14ac:dyDescent="0.35">
      <c r="A148" s="198"/>
      <c r="B148" s="198"/>
      <c r="C148" s="199"/>
      <c r="D148" s="199"/>
      <c r="E148" s="239"/>
      <c r="F148" s="239"/>
      <c r="G148" s="200"/>
      <c r="H148" s="200"/>
      <c r="I148" s="200"/>
      <c r="J148" s="200"/>
      <c r="K148" s="200"/>
      <c r="L148" s="200"/>
      <c r="M148" s="200"/>
      <c r="N148" s="200"/>
      <c r="O148" s="200"/>
      <c r="P148" s="199"/>
      <c r="Q148" s="199"/>
      <c r="R148" s="199"/>
      <c r="S148" s="199"/>
      <c r="T148" s="199"/>
      <c r="U148" s="199"/>
      <c r="V148" s="199"/>
      <c r="W148" s="199"/>
      <c r="X148" s="199"/>
      <c r="Y148" s="308" t="str">
        <f t="shared" si="6"/>
        <v/>
      </c>
      <c r="Z148" s="196" t="str">
        <f>IF('CES-D Pre-Post'!F149="","",'CES-D Pre-Post'!F149)</f>
        <v/>
      </c>
      <c r="AA148" s="197" t="str">
        <f>IF('CES-D Pre-Post'!AA149="","",'CES-D Pre-Post'!AA149)</f>
        <v/>
      </c>
      <c r="AB148" s="238" t="str">
        <f>'CES-D Pre-Post'!BI149</f>
        <v/>
      </c>
      <c r="AC148" s="238" t="str">
        <f>'CES-D Pre-Post'!BJ149</f>
        <v/>
      </c>
      <c r="AD148" s="238" t="str">
        <f>'CES-D Pre-Post'!BK149</f>
        <v xml:space="preserve"> </v>
      </c>
      <c r="AE148" s="117" t="str">
        <f t="shared" si="7"/>
        <v/>
      </c>
      <c r="AF148" s="117" t="str">
        <f t="shared" si="8"/>
        <v/>
      </c>
    </row>
    <row r="149" spans="1:32" s="117" customFormat="1" ht="15" customHeight="1" x14ac:dyDescent="0.35">
      <c r="A149" s="201"/>
      <c r="B149" s="201"/>
      <c r="C149" s="202"/>
      <c r="D149" s="202"/>
      <c r="E149" s="240"/>
      <c r="F149" s="240"/>
      <c r="G149" s="194"/>
      <c r="H149" s="194"/>
      <c r="I149" s="194"/>
      <c r="J149" s="194"/>
      <c r="K149" s="194"/>
      <c r="L149" s="194"/>
      <c r="M149" s="195"/>
      <c r="N149" s="195"/>
      <c r="O149" s="195"/>
      <c r="P149" s="193"/>
      <c r="Q149" s="193"/>
      <c r="R149" s="193"/>
      <c r="S149" s="193"/>
      <c r="T149" s="193"/>
      <c r="U149" s="193"/>
      <c r="V149" s="193"/>
      <c r="W149" s="193"/>
      <c r="X149" s="193"/>
      <c r="Y149" s="309" t="str">
        <f t="shared" si="6"/>
        <v/>
      </c>
      <c r="Z149" s="196" t="str">
        <f>IF('CES-D Pre-Post'!F150="","",'CES-D Pre-Post'!F150)</f>
        <v/>
      </c>
      <c r="AA149" s="197" t="str">
        <f>IF('CES-D Pre-Post'!AA150="","",'CES-D Pre-Post'!AA150)</f>
        <v/>
      </c>
      <c r="AB149" s="238" t="str">
        <f>'CES-D Pre-Post'!BI150</f>
        <v/>
      </c>
      <c r="AC149" s="238" t="str">
        <f>'CES-D Pre-Post'!BJ150</f>
        <v/>
      </c>
      <c r="AD149" s="238" t="str">
        <f>'CES-D Pre-Post'!BK150</f>
        <v xml:space="preserve"> </v>
      </c>
      <c r="AE149" s="117" t="str">
        <f t="shared" si="7"/>
        <v/>
      </c>
      <c r="AF149" s="117" t="str">
        <f t="shared" si="8"/>
        <v/>
      </c>
    </row>
    <row r="150" spans="1:32" s="117" customFormat="1" ht="15" customHeight="1" x14ac:dyDescent="0.35">
      <c r="A150" s="198"/>
      <c r="B150" s="198"/>
      <c r="C150" s="199"/>
      <c r="D150" s="199"/>
      <c r="E150" s="239"/>
      <c r="F150" s="239"/>
      <c r="G150" s="200"/>
      <c r="H150" s="200"/>
      <c r="I150" s="200"/>
      <c r="J150" s="200"/>
      <c r="K150" s="200"/>
      <c r="L150" s="200"/>
      <c r="M150" s="200"/>
      <c r="N150" s="200"/>
      <c r="O150" s="200"/>
      <c r="P150" s="199"/>
      <c r="Q150" s="199"/>
      <c r="R150" s="199"/>
      <c r="S150" s="199"/>
      <c r="T150" s="199"/>
      <c r="U150" s="199"/>
      <c r="V150" s="199"/>
      <c r="W150" s="199"/>
      <c r="X150" s="199"/>
      <c r="Y150" s="308" t="str">
        <f t="shared" si="6"/>
        <v/>
      </c>
      <c r="Z150" s="196" t="str">
        <f>IF('CES-D Pre-Post'!F151="","",'CES-D Pre-Post'!F151)</f>
        <v/>
      </c>
      <c r="AA150" s="197" t="str">
        <f>IF('CES-D Pre-Post'!AA151="","",'CES-D Pre-Post'!AA151)</f>
        <v/>
      </c>
      <c r="AB150" s="238" t="str">
        <f>'CES-D Pre-Post'!BI151</f>
        <v/>
      </c>
      <c r="AC150" s="238" t="str">
        <f>'CES-D Pre-Post'!BJ151</f>
        <v/>
      </c>
      <c r="AD150" s="238" t="str">
        <f>'CES-D Pre-Post'!BK151</f>
        <v xml:space="preserve"> </v>
      </c>
      <c r="AE150" s="117" t="str">
        <f t="shared" si="7"/>
        <v/>
      </c>
      <c r="AF150" s="117" t="str">
        <f t="shared" si="8"/>
        <v/>
      </c>
    </row>
    <row r="151" spans="1:32" s="117" customFormat="1" ht="15" customHeight="1" x14ac:dyDescent="0.35">
      <c r="A151" s="201"/>
      <c r="B151" s="201"/>
      <c r="C151" s="202"/>
      <c r="D151" s="202"/>
      <c r="E151" s="240"/>
      <c r="F151" s="240"/>
      <c r="G151" s="194"/>
      <c r="H151" s="194"/>
      <c r="I151" s="194"/>
      <c r="J151" s="194"/>
      <c r="K151" s="194"/>
      <c r="L151" s="194"/>
      <c r="M151" s="195"/>
      <c r="N151" s="195"/>
      <c r="O151" s="195"/>
      <c r="P151" s="193"/>
      <c r="Q151" s="193"/>
      <c r="R151" s="193"/>
      <c r="S151" s="193"/>
      <c r="T151" s="193"/>
      <c r="U151" s="193"/>
      <c r="V151" s="193"/>
      <c r="W151" s="193"/>
      <c r="X151" s="193"/>
      <c r="Y151" s="309" t="str">
        <f t="shared" si="6"/>
        <v/>
      </c>
      <c r="Z151" s="196" t="str">
        <f>IF('CES-D Pre-Post'!F152="","",'CES-D Pre-Post'!F152)</f>
        <v/>
      </c>
      <c r="AA151" s="197" t="str">
        <f>IF('CES-D Pre-Post'!AA152="","",'CES-D Pre-Post'!AA152)</f>
        <v/>
      </c>
      <c r="AB151" s="238" t="str">
        <f>'CES-D Pre-Post'!BI152</f>
        <v/>
      </c>
      <c r="AC151" s="238" t="str">
        <f>'CES-D Pre-Post'!BJ152</f>
        <v/>
      </c>
      <c r="AD151" s="238" t="str">
        <f>'CES-D Pre-Post'!BK152</f>
        <v xml:space="preserve"> </v>
      </c>
      <c r="AE151" s="117" t="str">
        <f t="shared" si="7"/>
        <v/>
      </c>
      <c r="AF151" s="117" t="str">
        <f t="shared" si="8"/>
        <v/>
      </c>
    </row>
    <row r="152" spans="1:32" s="117" customFormat="1" ht="15" customHeight="1" x14ac:dyDescent="0.35">
      <c r="A152" s="198"/>
      <c r="B152" s="198"/>
      <c r="C152" s="199"/>
      <c r="D152" s="199"/>
      <c r="E152" s="239"/>
      <c r="F152" s="239"/>
      <c r="G152" s="200"/>
      <c r="H152" s="200"/>
      <c r="I152" s="200"/>
      <c r="J152" s="200"/>
      <c r="K152" s="200"/>
      <c r="L152" s="200"/>
      <c r="M152" s="200"/>
      <c r="N152" s="200"/>
      <c r="O152" s="200"/>
      <c r="P152" s="199"/>
      <c r="Q152" s="199"/>
      <c r="R152" s="199"/>
      <c r="S152" s="199"/>
      <c r="T152" s="199"/>
      <c r="U152" s="199"/>
      <c r="V152" s="199"/>
      <c r="W152" s="199"/>
      <c r="X152" s="199"/>
      <c r="Y152" s="308" t="str">
        <f t="shared" si="6"/>
        <v/>
      </c>
      <c r="Z152" s="196" t="str">
        <f>IF('CES-D Pre-Post'!F153="","",'CES-D Pre-Post'!F153)</f>
        <v/>
      </c>
      <c r="AA152" s="197" t="str">
        <f>IF('CES-D Pre-Post'!AA153="","",'CES-D Pre-Post'!AA153)</f>
        <v/>
      </c>
      <c r="AB152" s="238" t="str">
        <f>'CES-D Pre-Post'!BI153</f>
        <v/>
      </c>
      <c r="AC152" s="238" t="str">
        <f>'CES-D Pre-Post'!BJ153</f>
        <v/>
      </c>
      <c r="AD152" s="238" t="str">
        <f>'CES-D Pre-Post'!BK153</f>
        <v xml:space="preserve"> </v>
      </c>
      <c r="AE152" s="117" t="str">
        <f t="shared" si="7"/>
        <v/>
      </c>
      <c r="AF152" s="117" t="str">
        <f t="shared" si="8"/>
        <v/>
      </c>
    </row>
    <row r="153" spans="1:32" s="117" customFormat="1" ht="15" customHeight="1" x14ac:dyDescent="0.35">
      <c r="A153" s="201"/>
      <c r="B153" s="201"/>
      <c r="C153" s="202"/>
      <c r="D153" s="202"/>
      <c r="E153" s="240"/>
      <c r="F153" s="240"/>
      <c r="G153" s="194"/>
      <c r="H153" s="194"/>
      <c r="I153" s="194"/>
      <c r="J153" s="194"/>
      <c r="K153" s="194"/>
      <c r="L153" s="194"/>
      <c r="M153" s="195"/>
      <c r="N153" s="195"/>
      <c r="O153" s="195"/>
      <c r="P153" s="193"/>
      <c r="Q153" s="193"/>
      <c r="R153" s="193"/>
      <c r="S153" s="193"/>
      <c r="T153" s="193"/>
      <c r="U153" s="193"/>
      <c r="V153" s="193"/>
      <c r="W153" s="193"/>
      <c r="X153" s="193"/>
      <c r="Y153" s="309" t="str">
        <f t="shared" si="6"/>
        <v/>
      </c>
      <c r="Z153" s="196" t="str">
        <f>IF('CES-D Pre-Post'!F154="","",'CES-D Pre-Post'!F154)</f>
        <v/>
      </c>
      <c r="AA153" s="197" t="str">
        <f>IF('CES-D Pre-Post'!AA154="","",'CES-D Pre-Post'!AA154)</f>
        <v/>
      </c>
      <c r="AB153" s="238" t="str">
        <f>'CES-D Pre-Post'!BI154</f>
        <v/>
      </c>
      <c r="AC153" s="238" t="str">
        <f>'CES-D Pre-Post'!BJ154</f>
        <v/>
      </c>
      <c r="AD153" s="238" t="str">
        <f>'CES-D Pre-Post'!BK154</f>
        <v xml:space="preserve"> </v>
      </c>
      <c r="AE153" s="117" t="str">
        <f t="shared" si="7"/>
        <v/>
      </c>
      <c r="AF153" s="117" t="str">
        <f t="shared" si="8"/>
        <v/>
      </c>
    </row>
    <row r="154" spans="1:32" s="117" customFormat="1" ht="15" customHeight="1" x14ac:dyDescent="0.35">
      <c r="A154" s="198"/>
      <c r="B154" s="198"/>
      <c r="C154" s="199"/>
      <c r="D154" s="199"/>
      <c r="E154" s="239"/>
      <c r="F154" s="239"/>
      <c r="G154" s="200"/>
      <c r="H154" s="200"/>
      <c r="I154" s="200"/>
      <c r="J154" s="200"/>
      <c r="K154" s="200"/>
      <c r="L154" s="200"/>
      <c r="M154" s="200"/>
      <c r="N154" s="200"/>
      <c r="O154" s="200"/>
      <c r="P154" s="199"/>
      <c r="Q154" s="199"/>
      <c r="R154" s="199"/>
      <c r="S154" s="199"/>
      <c r="T154" s="199"/>
      <c r="U154" s="199"/>
      <c r="V154" s="199"/>
      <c r="W154" s="199"/>
      <c r="X154" s="199"/>
      <c r="Y154" s="308" t="str">
        <f t="shared" si="6"/>
        <v/>
      </c>
      <c r="Z154" s="196" t="str">
        <f>IF('CES-D Pre-Post'!F155="","",'CES-D Pre-Post'!F155)</f>
        <v/>
      </c>
      <c r="AA154" s="197" t="str">
        <f>IF('CES-D Pre-Post'!AA155="","",'CES-D Pre-Post'!AA155)</f>
        <v/>
      </c>
      <c r="AB154" s="238" t="str">
        <f>'CES-D Pre-Post'!BI155</f>
        <v/>
      </c>
      <c r="AC154" s="238" t="str">
        <f>'CES-D Pre-Post'!BJ155</f>
        <v/>
      </c>
      <c r="AD154" s="238" t="str">
        <f>'CES-D Pre-Post'!BK155</f>
        <v xml:space="preserve"> </v>
      </c>
      <c r="AE154" s="117" t="str">
        <f t="shared" si="7"/>
        <v/>
      </c>
      <c r="AF154" s="117" t="str">
        <f t="shared" si="8"/>
        <v/>
      </c>
    </row>
    <row r="155" spans="1:32" s="117" customFormat="1" ht="15" customHeight="1" x14ac:dyDescent="0.35">
      <c r="A155" s="201"/>
      <c r="B155" s="201"/>
      <c r="C155" s="202"/>
      <c r="D155" s="202"/>
      <c r="E155" s="240"/>
      <c r="F155" s="240"/>
      <c r="G155" s="194"/>
      <c r="H155" s="194"/>
      <c r="I155" s="194"/>
      <c r="J155" s="194"/>
      <c r="K155" s="194"/>
      <c r="L155" s="194"/>
      <c r="M155" s="195"/>
      <c r="N155" s="195"/>
      <c r="O155" s="195"/>
      <c r="P155" s="193"/>
      <c r="Q155" s="193"/>
      <c r="R155" s="193"/>
      <c r="S155" s="193"/>
      <c r="T155" s="193"/>
      <c r="U155" s="193"/>
      <c r="V155" s="193"/>
      <c r="W155" s="193"/>
      <c r="X155" s="193"/>
      <c r="Y155" s="309" t="str">
        <f t="shared" si="6"/>
        <v/>
      </c>
      <c r="Z155" s="196" t="str">
        <f>IF('CES-D Pre-Post'!F156="","",'CES-D Pre-Post'!F156)</f>
        <v/>
      </c>
      <c r="AA155" s="197" t="str">
        <f>IF('CES-D Pre-Post'!AA156="","",'CES-D Pre-Post'!AA156)</f>
        <v/>
      </c>
      <c r="AB155" s="238" t="str">
        <f>'CES-D Pre-Post'!BI156</f>
        <v/>
      </c>
      <c r="AC155" s="238" t="str">
        <f>'CES-D Pre-Post'!BJ156</f>
        <v/>
      </c>
      <c r="AD155" s="238" t="str">
        <f>'CES-D Pre-Post'!BK156</f>
        <v xml:space="preserve"> </v>
      </c>
      <c r="AE155" s="117" t="str">
        <f t="shared" si="7"/>
        <v/>
      </c>
      <c r="AF155" s="117" t="str">
        <f t="shared" si="8"/>
        <v/>
      </c>
    </row>
    <row r="156" spans="1:32" s="117" customFormat="1" ht="15" customHeight="1" x14ac:dyDescent="0.35">
      <c r="A156" s="198"/>
      <c r="B156" s="198"/>
      <c r="C156" s="199"/>
      <c r="D156" s="199"/>
      <c r="E156" s="239"/>
      <c r="F156" s="239"/>
      <c r="G156" s="200"/>
      <c r="H156" s="200"/>
      <c r="I156" s="200"/>
      <c r="J156" s="200"/>
      <c r="K156" s="200"/>
      <c r="L156" s="200"/>
      <c r="M156" s="200"/>
      <c r="N156" s="200"/>
      <c r="O156" s="200"/>
      <c r="P156" s="199"/>
      <c r="Q156" s="199"/>
      <c r="R156" s="199"/>
      <c r="S156" s="199"/>
      <c r="T156" s="199"/>
      <c r="U156" s="199"/>
      <c r="V156" s="199"/>
      <c r="W156" s="199"/>
      <c r="X156" s="199"/>
      <c r="Y156" s="308" t="str">
        <f t="shared" si="6"/>
        <v/>
      </c>
      <c r="Z156" s="196" t="str">
        <f>IF('CES-D Pre-Post'!F157="","",'CES-D Pre-Post'!F157)</f>
        <v/>
      </c>
      <c r="AA156" s="197" t="str">
        <f>IF('CES-D Pre-Post'!AA157="","",'CES-D Pre-Post'!AA157)</f>
        <v/>
      </c>
      <c r="AB156" s="238" t="str">
        <f>'CES-D Pre-Post'!BI157</f>
        <v/>
      </c>
      <c r="AC156" s="238" t="str">
        <f>'CES-D Pre-Post'!BJ157</f>
        <v/>
      </c>
      <c r="AD156" s="238" t="str">
        <f>'CES-D Pre-Post'!BK157</f>
        <v xml:space="preserve"> </v>
      </c>
      <c r="AE156" s="117" t="str">
        <f t="shared" si="7"/>
        <v/>
      </c>
      <c r="AF156" s="117" t="str">
        <f t="shared" si="8"/>
        <v/>
      </c>
    </row>
    <row r="157" spans="1:32" s="117" customFormat="1" ht="15" customHeight="1" x14ac:dyDescent="0.35">
      <c r="A157" s="201"/>
      <c r="B157" s="201"/>
      <c r="C157" s="202"/>
      <c r="D157" s="202"/>
      <c r="E157" s="240"/>
      <c r="F157" s="240"/>
      <c r="G157" s="194"/>
      <c r="H157" s="194"/>
      <c r="I157" s="194"/>
      <c r="J157" s="194"/>
      <c r="K157" s="194"/>
      <c r="L157" s="194"/>
      <c r="M157" s="195"/>
      <c r="N157" s="195"/>
      <c r="O157" s="195"/>
      <c r="P157" s="193"/>
      <c r="Q157" s="193"/>
      <c r="R157" s="193"/>
      <c r="S157" s="193"/>
      <c r="T157" s="193"/>
      <c r="U157" s="193"/>
      <c r="V157" s="193"/>
      <c r="W157" s="193"/>
      <c r="X157" s="193"/>
      <c r="Y157" s="309" t="str">
        <f t="shared" si="6"/>
        <v/>
      </c>
      <c r="Z157" s="196" t="str">
        <f>IF('CES-D Pre-Post'!F158="","",'CES-D Pre-Post'!F158)</f>
        <v/>
      </c>
      <c r="AA157" s="197" t="str">
        <f>IF('CES-D Pre-Post'!AA158="","",'CES-D Pre-Post'!AA158)</f>
        <v/>
      </c>
      <c r="AB157" s="238" t="str">
        <f>'CES-D Pre-Post'!BI158</f>
        <v/>
      </c>
      <c r="AC157" s="238" t="str">
        <f>'CES-D Pre-Post'!BJ158</f>
        <v/>
      </c>
      <c r="AD157" s="238" t="str">
        <f>'CES-D Pre-Post'!BK158</f>
        <v xml:space="preserve"> </v>
      </c>
      <c r="AE157" s="117" t="str">
        <f t="shared" si="7"/>
        <v/>
      </c>
      <c r="AF157" s="117" t="str">
        <f t="shared" si="8"/>
        <v/>
      </c>
    </row>
    <row r="158" spans="1:32" s="117" customFormat="1" ht="15" customHeight="1" x14ac:dyDescent="0.35">
      <c r="A158" s="198"/>
      <c r="B158" s="198"/>
      <c r="C158" s="199"/>
      <c r="D158" s="199"/>
      <c r="E158" s="239"/>
      <c r="F158" s="239"/>
      <c r="G158" s="200"/>
      <c r="H158" s="200"/>
      <c r="I158" s="200"/>
      <c r="J158" s="200"/>
      <c r="K158" s="200"/>
      <c r="L158" s="200"/>
      <c r="M158" s="200"/>
      <c r="N158" s="200"/>
      <c r="O158" s="200"/>
      <c r="P158" s="199"/>
      <c r="Q158" s="199"/>
      <c r="R158" s="199"/>
      <c r="S158" s="199"/>
      <c r="T158" s="199"/>
      <c r="U158" s="199"/>
      <c r="V158" s="199"/>
      <c r="W158" s="199"/>
      <c r="X158" s="199"/>
      <c r="Y158" s="308" t="str">
        <f t="shared" si="6"/>
        <v/>
      </c>
      <c r="Z158" s="196" t="str">
        <f>IF('CES-D Pre-Post'!F159="","",'CES-D Pre-Post'!F159)</f>
        <v/>
      </c>
      <c r="AA158" s="197" t="str">
        <f>IF('CES-D Pre-Post'!AA159="","",'CES-D Pre-Post'!AA159)</f>
        <v/>
      </c>
      <c r="AB158" s="238" t="str">
        <f>'CES-D Pre-Post'!BI159</f>
        <v/>
      </c>
      <c r="AC158" s="238" t="str">
        <f>'CES-D Pre-Post'!BJ159</f>
        <v/>
      </c>
      <c r="AD158" s="238" t="str">
        <f>'CES-D Pre-Post'!BK159</f>
        <v xml:space="preserve"> </v>
      </c>
      <c r="AE158" s="117" t="str">
        <f t="shared" si="7"/>
        <v/>
      </c>
      <c r="AF158" s="117" t="str">
        <f t="shared" si="8"/>
        <v/>
      </c>
    </row>
    <row r="159" spans="1:32" s="117" customFormat="1" ht="15" customHeight="1" x14ac:dyDescent="0.35">
      <c r="A159" s="201"/>
      <c r="B159" s="201"/>
      <c r="C159" s="202"/>
      <c r="D159" s="202"/>
      <c r="E159" s="240"/>
      <c r="F159" s="240"/>
      <c r="G159" s="194"/>
      <c r="H159" s="194"/>
      <c r="I159" s="194"/>
      <c r="J159" s="194"/>
      <c r="K159" s="194"/>
      <c r="L159" s="194"/>
      <c r="M159" s="195"/>
      <c r="N159" s="195"/>
      <c r="O159" s="195"/>
      <c r="P159" s="193"/>
      <c r="Q159" s="193"/>
      <c r="R159" s="193"/>
      <c r="S159" s="193"/>
      <c r="T159" s="193"/>
      <c r="U159" s="193"/>
      <c r="V159" s="193"/>
      <c r="W159" s="193"/>
      <c r="X159" s="193"/>
      <c r="Y159" s="309" t="str">
        <f t="shared" si="6"/>
        <v/>
      </c>
      <c r="Z159" s="196" t="str">
        <f>IF('CES-D Pre-Post'!F160="","",'CES-D Pre-Post'!F160)</f>
        <v/>
      </c>
      <c r="AA159" s="197" t="str">
        <f>IF('CES-D Pre-Post'!AA160="","",'CES-D Pre-Post'!AA160)</f>
        <v/>
      </c>
      <c r="AB159" s="238" t="str">
        <f>'CES-D Pre-Post'!BI160</f>
        <v/>
      </c>
      <c r="AC159" s="238" t="str">
        <f>'CES-D Pre-Post'!BJ160</f>
        <v/>
      </c>
      <c r="AD159" s="238" t="str">
        <f>'CES-D Pre-Post'!BK160</f>
        <v xml:space="preserve"> </v>
      </c>
      <c r="AE159" s="117" t="str">
        <f t="shared" si="7"/>
        <v/>
      </c>
      <c r="AF159" s="117" t="str">
        <f t="shared" si="8"/>
        <v/>
      </c>
    </row>
    <row r="160" spans="1:32" s="117" customFormat="1" ht="15" customHeight="1" x14ac:dyDescent="0.35">
      <c r="A160" s="198"/>
      <c r="B160" s="198"/>
      <c r="C160" s="199"/>
      <c r="D160" s="199"/>
      <c r="E160" s="239"/>
      <c r="F160" s="239"/>
      <c r="G160" s="200"/>
      <c r="H160" s="200"/>
      <c r="I160" s="200"/>
      <c r="J160" s="200"/>
      <c r="K160" s="200"/>
      <c r="L160" s="200"/>
      <c r="M160" s="200"/>
      <c r="N160" s="200"/>
      <c r="O160" s="200"/>
      <c r="P160" s="199"/>
      <c r="Q160" s="199"/>
      <c r="R160" s="199"/>
      <c r="S160" s="199"/>
      <c r="T160" s="199"/>
      <c r="U160" s="199"/>
      <c r="V160" s="199"/>
      <c r="W160" s="199"/>
      <c r="X160" s="199"/>
      <c r="Y160" s="308" t="str">
        <f t="shared" si="6"/>
        <v/>
      </c>
      <c r="Z160" s="196" t="str">
        <f>IF('CES-D Pre-Post'!F161="","",'CES-D Pre-Post'!F161)</f>
        <v/>
      </c>
      <c r="AA160" s="197" t="str">
        <f>IF('CES-D Pre-Post'!AA161="","",'CES-D Pre-Post'!AA161)</f>
        <v/>
      </c>
      <c r="AB160" s="238" t="str">
        <f>'CES-D Pre-Post'!BI161</f>
        <v/>
      </c>
      <c r="AC160" s="238" t="str">
        <f>'CES-D Pre-Post'!BJ161</f>
        <v/>
      </c>
      <c r="AD160" s="238" t="str">
        <f>'CES-D Pre-Post'!BK161</f>
        <v xml:space="preserve"> </v>
      </c>
      <c r="AE160" s="117" t="str">
        <f t="shared" si="7"/>
        <v/>
      </c>
      <c r="AF160" s="117" t="str">
        <f t="shared" si="8"/>
        <v/>
      </c>
    </row>
    <row r="161" spans="1:32" s="117" customFormat="1" ht="15" customHeight="1" x14ac:dyDescent="0.35">
      <c r="A161" s="201"/>
      <c r="B161" s="201"/>
      <c r="C161" s="202"/>
      <c r="D161" s="202"/>
      <c r="E161" s="240"/>
      <c r="F161" s="240"/>
      <c r="G161" s="194"/>
      <c r="H161" s="194"/>
      <c r="I161" s="194"/>
      <c r="J161" s="194"/>
      <c r="K161" s="194"/>
      <c r="L161" s="194"/>
      <c r="M161" s="195"/>
      <c r="N161" s="195"/>
      <c r="O161" s="195"/>
      <c r="P161" s="193"/>
      <c r="Q161" s="193"/>
      <c r="R161" s="193"/>
      <c r="S161" s="193"/>
      <c r="T161" s="193"/>
      <c r="U161" s="193"/>
      <c r="V161" s="193"/>
      <c r="W161" s="193"/>
      <c r="X161" s="193"/>
      <c r="Y161" s="309" t="str">
        <f t="shared" si="6"/>
        <v/>
      </c>
      <c r="Z161" s="196" t="str">
        <f>IF('CES-D Pre-Post'!F162="","",'CES-D Pre-Post'!F162)</f>
        <v/>
      </c>
      <c r="AA161" s="197" t="str">
        <f>IF('CES-D Pre-Post'!AA162="","",'CES-D Pre-Post'!AA162)</f>
        <v/>
      </c>
      <c r="AB161" s="238" t="str">
        <f>'CES-D Pre-Post'!BI162</f>
        <v/>
      </c>
      <c r="AC161" s="238" t="str">
        <f>'CES-D Pre-Post'!BJ162</f>
        <v/>
      </c>
      <c r="AD161" s="238" t="str">
        <f>'CES-D Pre-Post'!BK162</f>
        <v xml:space="preserve"> </v>
      </c>
      <c r="AE161" s="117" t="str">
        <f t="shared" si="7"/>
        <v/>
      </c>
      <c r="AF161" s="117" t="str">
        <f t="shared" si="8"/>
        <v/>
      </c>
    </row>
    <row r="162" spans="1:32" s="117" customFormat="1" ht="15" customHeight="1" x14ac:dyDescent="0.35">
      <c r="A162" s="198"/>
      <c r="B162" s="198"/>
      <c r="C162" s="199"/>
      <c r="D162" s="199"/>
      <c r="E162" s="239"/>
      <c r="F162" s="239"/>
      <c r="G162" s="200"/>
      <c r="H162" s="200"/>
      <c r="I162" s="200"/>
      <c r="J162" s="200"/>
      <c r="K162" s="200"/>
      <c r="L162" s="200"/>
      <c r="M162" s="200"/>
      <c r="N162" s="200"/>
      <c r="O162" s="200"/>
      <c r="P162" s="199"/>
      <c r="Q162" s="199"/>
      <c r="R162" s="199"/>
      <c r="S162" s="199"/>
      <c r="T162" s="199"/>
      <c r="U162" s="199"/>
      <c r="V162" s="199"/>
      <c r="W162" s="199"/>
      <c r="X162" s="199"/>
      <c r="Y162" s="308" t="str">
        <f t="shared" si="6"/>
        <v/>
      </c>
      <c r="Z162" s="196" t="str">
        <f>IF('CES-D Pre-Post'!F163="","",'CES-D Pre-Post'!F163)</f>
        <v/>
      </c>
      <c r="AA162" s="197" t="str">
        <f>IF('CES-D Pre-Post'!AA163="","",'CES-D Pre-Post'!AA163)</f>
        <v/>
      </c>
      <c r="AB162" s="238" t="str">
        <f>'CES-D Pre-Post'!BI163</f>
        <v/>
      </c>
      <c r="AC162" s="238" t="str">
        <f>'CES-D Pre-Post'!BJ163</f>
        <v/>
      </c>
      <c r="AD162" s="238" t="str">
        <f>'CES-D Pre-Post'!BK163</f>
        <v xml:space="preserve"> </v>
      </c>
      <c r="AE162" s="117" t="str">
        <f t="shared" si="7"/>
        <v/>
      </c>
      <c r="AF162" s="117" t="str">
        <f t="shared" si="8"/>
        <v/>
      </c>
    </row>
    <row r="163" spans="1:32" s="117" customFormat="1" ht="15" customHeight="1" x14ac:dyDescent="0.35">
      <c r="A163" s="201"/>
      <c r="B163" s="201"/>
      <c r="C163" s="202"/>
      <c r="D163" s="202"/>
      <c r="E163" s="240"/>
      <c r="F163" s="240"/>
      <c r="G163" s="194"/>
      <c r="H163" s="194"/>
      <c r="I163" s="194"/>
      <c r="J163" s="194"/>
      <c r="K163" s="194"/>
      <c r="L163" s="194"/>
      <c r="M163" s="195"/>
      <c r="N163" s="195"/>
      <c r="O163" s="195"/>
      <c r="P163" s="193"/>
      <c r="Q163" s="193"/>
      <c r="R163" s="193"/>
      <c r="S163" s="193"/>
      <c r="T163" s="193"/>
      <c r="U163" s="193"/>
      <c r="V163" s="193"/>
      <c r="W163" s="193"/>
      <c r="X163" s="193"/>
      <c r="Y163" s="309" t="str">
        <f t="shared" si="6"/>
        <v/>
      </c>
      <c r="Z163" s="196" t="str">
        <f>IF('CES-D Pre-Post'!F164="","",'CES-D Pre-Post'!F164)</f>
        <v/>
      </c>
      <c r="AA163" s="197" t="str">
        <f>IF('CES-D Pre-Post'!AA164="","",'CES-D Pre-Post'!AA164)</f>
        <v/>
      </c>
      <c r="AB163" s="238" t="str">
        <f>'CES-D Pre-Post'!BI164</f>
        <v/>
      </c>
      <c r="AC163" s="238" t="str">
        <f>'CES-D Pre-Post'!BJ164</f>
        <v/>
      </c>
      <c r="AD163" s="238" t="str">
        <f>'CES-D Pre-Post'!BK164</f>
        <v xml:space="preserve"> </v>
      </c>
      <c r="AE163" s="117" t="str">
        <f t="shared" si="7"/>
        <v/>
      </c>
      <c r="AF163" s="117" t="str">
        <f t="shared" si="8"/>
        <v/>
      </c>
    </row>
    <row r="164" spans="1:32" s="117" customFormat="1" ht="15" customHeight="1" x14ac:dyDescent="0.35">
      <c r="A164" s="198"/>
      <c r="B164" s="198"/>
      <c r="C164" s="199"/>
      <c r="D164" s="199"/>
      <c r="E164" s="239"/>
      <c r="F164" s="239"/>
      <c r="G164" s="200"/>
      <c r="H164" s="200"/>
      <c r="I164" s="200"/>
      <c r="J164" s="200"/>
      <c r="K164" s="200"/>
      <c r="L164" s="200"/>
      <c r="M164" s="200"/>
      <c r="N164" s="200"/>
      <c r="O164" s="200"/>
      <c r="P164" s="199"/>
      <c r="Q164" s="199"/>
      <c r="R164" s="199"/>
      <c r="S164" s="199"/>
      <c r="T164" s="199"/>
      <c r="U164" s="199"/>
      <c r="V164" s="199"/>
      <c r="W164" s="199"/>
      <c r="X164" s="199"/>
      <c r="Y164" s="308" t="str">
        <f t="shared" si="6"/>
        <v/>
      </c>
      <c r="Z164" s="196" t="str">
        <f>IF('CES-D Pre-Post'!F165="","",'CES-D Pre-Post'!F165)</f>
        <v/>
      </c>
      <c r="AA164" s="197" t="str">
        <f>IF('CES-D Pre-Post'!AA165="","",'CES-D Pre-Post'!AA165)</f>
        <v/>
      </c>
      <c r="AB164" s="238" t="str">
        <f>'CES-D Pre-Post'!BI165</f>
        <v/>
      </c>
      <c r="AC164" s="238" t="str">
        <f>'CES-D Pre-Post'!BJ165</f>
        <v/>
      </c>
      <c r="AD164" s="238" t="str">
        <f>'CES-D Pre-Post'!BK165</f>
        <v xml:space="preserve"> </v>
      </c>
      <c r="AE164" s="117" t="str">
        <f t="shared" si="7"/>
        <v/>
      </c>
      <c r="AF164" s="117" t="str">
        <f t="shared" si="8"/>
        <v/>
      </c>
    </row>
    <row r="165" spans="1:32" s="117" customFormat="1" ht="15" customHeight="1" x14ac:dyDescent="0.35">
      <c r="A165" s="201"/>
      <c r="B165" s="201"/>
      <c r="C165" s="202"/>
      <c r="D165" s="202"/>
      <c r="E165" s="240"/>
      <c r="F165" s="240"/>
      <c r="G165" s="194"/>
      <c r="H165" s="194"/>
      <c r="I165" s="194"/>
      <c r="J165" s="194"/>
      <c r="K165" s="194"/>
      <c r="L165" s="194"/>
      <c r="M165" s="195"/>
      <c r="N165" s="195"/>
      <c r="O165" s="195"/>
      <c r="P165" s="193"/>
      <c r="Q165" s="193"/>
      <c r="R165" s="193"/>
      <c r="S165" s="193"/>
      <c r="T165" s="193"/>
      <c r="U165" s="193"/>
      <c r="V165" s="193"/>
      <c r="W165" s="193"/>
      <c r="X165" s="193"/>
      <c r="Y165" s="309" t="str">
        <f t="shared" si="6"/>
        <v/>
      </c>
      <c r="Z165" s="196" t="str">
        <f>IF('CES-D Pre-Post'!F166="","",'CES-D Pre-Post'!F166)</f>
        <v/>
      </c>
      <c r="AA165" s="197" t="str">
        <f>IF('CES-D Pre-Post'!AA166="","",'CES-D Pre-Post'!AA166)</f>
        <v/>
      </c>
      <c r="AB165" s="238" t="str">
        <f>'CES-D Pre-Post'!BI166</f>
        <v/>
      </c>
      <c r="AC165" s="238" t="str">
        <f>'CES-D Pre-Post'!BJ166</f>
        <v/>
      </c>
      <c r="AD165" s="238" t="str">
        <f>'CES-D Pre-Post'!BK166</f>
        <v xml:space="preserve"> </v>
      </c>
      <c r="AE165" s="117" t="str">
        <f t="shared" si="7"/>
        <v/>
      </c>
      <c r="AF165" s="117" t="str">
        <f t="shared" si="8"/>
        <v/>
      </c>
    </row>
    <row r="166" spans="1:32" s="117" customFormat="1" ht="15" customHeight="1" x14ac:dyDescent="0.35">
      <c r="A166" s="198"/>
      <c r="B166" s="198"/>
      <c r="C166" s="199"/>
      <c r="D166" s="199"/>
      <c r="E166" s="239"/>
      <c r="F166" s="239"/>
      <c r="G166" s="200"/>
      <c r="H166" s="200"/>
      <c r="I166" s="200"/>
      <c r="J166" s="200"/>
      <c r="K166" s="200"/>
      <c r="L166" s="200"/>
      <c r="M166" s="200"/>
      <c r="N166" s="200"/>
      <c r="O166" s="200"/>
      <c r="P166" s="199"/>
      <c r="Q166" s="199"/>
      <c r="R166" s="199"/>
      <c r="S166" s="199"/>
      <c r="T166" s="199"/>
      <c r="U166" s="199"/>
      <c r="V166" s="199"/>
      <c r="W166" s="199"/>
      <c r="X166" s="199"/>
      <c r="Y166" s="308" t="str">
        <f t="shared" si="6"/>
        <v/>
      </c>
      <c r="Z166" s="196" t="str">
        <f>IF('CES-D Pre-Post'!F167="","",'CES-D Pre-Post'!F167)</f>
        <v/>
      </c>
      <c r="AA166" s="197" t="str">
        <f>IF('CES-D Pre-Post'!AA167="","",'CES-D Pre-Post'!AA167)</f>
        <v/>
      </c>
      <c r="AB166" s="238" t="str">
        <f>'CES-D Pre-Post'!BI167</f>
        <v/>
      </c>
      <c r="AC166" s="238" t="str">
        <f>'CES-D Pre-Post'!BJ167</f>
        <v/>
      </c>
      <c r="AD166" s="238" t="str">
        <f>'CES-D Pre-Post'!BK167</f>
        <v xml:space="preserve"> </v>
      </c>
      <c r="AE166" s="117" t="str">
        <f t="shared" si="7"/>
        <v/>
      </c>
      <c r="AF166" s="117" t="str">
        <f t="shared" si="8"/>
        <v/>
      </c>
    </row>
    <row r="167" spans="1:32" s="117" customFormat="1" ht="15" customHeight="1" x14ac:dyDescent="0.35">
      <c r="A167" s="201"/>
      <c r="B167" s="201"/>
      <c r="C167" s="202"/>
      <c r="D167" s="202"/>
      <c r="E167" s="240"/>
      <c r="F167" s="240"/>
      <c r="G167" s="194"/>
      <c r="H167" s="194"/>
      <c r="I167" s="194"/>
      <c r="J167" s="194"/>
      <c r="K167" s="194"/>
      <c r="L167" s="194"/>
      <c r="M167" s="195"/>
      <c r="N167" s="195"/>
      <c r="O167" s="195"/>
      <c r="P167" s="193"/>
      <c r="Q167" s="193"/>
      <c r="R167" s="193"/>
      <c r="S167" s="193"/>
      <c r="T167" s="193"/>
      <c r="U167" s="193"/>
      <c r="V167" s="193"/>
      <c r="W167" s="193"/>
      <c r="X167" s="193"/>
      <c r="Y167" s="309" t="str">
        <f t="shared" si="6"/>
        <v/>
      </c>
      <c r="Z167" s="196" t="str">
        <f>IF('CES-D Pre-Post'!F168="","",'CES-D Pre-Post'!F168)</f>
        <v/>
      </c>
      <c r="AA167" s="197" t="str">
        <f>IF('CES-D Pre-Post'!AA168="","",'CES-D Pre-Post'!AA168)</f>
        <v/>
      </c>
      <c r="AB167" s="238" t="str">
        <f>'CES-D Pre-Post'!BI168</f>
        <v/>
      </c>
      <c r="AC167" s="238" t="str">
        <f>'CES-D Pre-Post'!BJ168</f>
        <v/>
      </c>
      <c r="AD167" s="238" t="str">
        <f>'CES-D Pre-Post'!BK168</f>
        <v xml:space="preserve"> </v>
      </c>
      <c r="AE167" s="117" t="str">
        <f t="shared" si="7"/>
        <v/>
      </c>
      <c r="AF167" s="117" t="str">
        <f t="shared" si="8"/>
        <v/>
      </c>
    </row>
    <row r="168" spans="1:32" s="117" customFormat="1" ht="15" customHeight="1" x14ac:dyDescent="0.35">
      <c r="A168" s="198"/>
      <c r="B168" s="198"/>
      <c r="C168" s="199"/>
      <c r="D168" s="199"/>
      <c r="E168" s="239"/>
      <c r="F168" s="239"/>
      <c r="G168" s="200"/>
      <c r="H168" s="200"/>
      <c r="I168" s="200"/>
      <c r="J168" s="200"/>
      <c r="K168" s="200"/>
      <c r="L168" s="200"/>
      <c r="M168" s="200"/>
      <c r="N168" s="200"/>
      <c r="O168" s="200"/>
      <c r="P168" s="199"/>
      <c r="Q168" s="199"/>
      <c r="R168" s="199"/>
      <c r="S168" s="199"/>
      <c r="T168" s="199"/>
      <c r="U168" s="199"/>
      <c r="V168" s="199"/>
      <c r="W168" s="199"/>
      <c r="X168" s="199"/>
      <c r="Y168" s="308" t="str">
        <f t="shared" si="6"/>
        <v/>
      </c>
      <c r="Z168" s="196" t="str">
        <f>IF('CES-D Pre-Post'!F169="","",'CES-D Pre-Post'!F169)</f>
        <v/>
      </c>
      <c r="AA168" s="197" t="str">
        <f>IF('CES-D Pre-Post'!AA169="","",'CES-D Pre-Post'!AA169)</f>
        <v/>
      </c>
      <c r="AB168" s="238" t="str">
        <f>'CES-D Pre-Post'!BI169</f>
        <v/>
      </c>
      <c r="AC168" s="238" t="str">
        <f>'CES-D Pre-Post'!BJ169</f>
        <v/>
      </c>
      <c r="AD168" s="238" t="str">
        <f>'CES-D Pre-Post'!BK169</f>
        <v xml:space="preserve"> </v>
      </c>
      <c r="AE168" s="117" t="str">
        <f t="shared" si="7"/>
        <v/>
      </c>
      <c r="AF168" s="117" t="str">
        <f t="shared" si="8"/>
        <v/>
      </c>
    </row>
    <row r="169" spans="1:32" s="117" customFormat="1" ht="15" customHeight="1" x14ac:dyDescent="0.35">
      <c r="A169" s="201"/>
      <c r="B169" s="201"/>
      <c r="C169" s="202"/>
      <c r="D169" s="202"/>
      <c r="E169" s="240"/>
      <c r="F169" s="240"/>
      <c r="G169" s="194"/>
      <c r="H169" s="194"/>
      <c r="I169" s="194"/>
      <c r="J169" s="194"/>
      <c r="K169" s="194"/>
      <c r="L169" s="194"/>
      <c r="M169" s="195"/>
      <c r="N169" s="195"/>
      <c r="O169" s="195"/>
      <c r="P169" s="193"/>
      <c r="Q169" s="193"/>
      <c r="R169" s="193"/>
      <c r="S169" s="193"/>
      <c r="T169" s="193"/>
      <c r="U169" s="193"/>
      <c r="V169" s="193"/>
      <c r="W169" s="193"/>
      <c r="X169" s="193"/>
      <c r="Y169" s="309" t="str">
        <f t="shared" si="6"/>
        <v/>
      </c>
      <c r="Z169" s="196" t="str">
        <f>IF('CES-D Pre-Post'!F170="","",'CES-D Pre-Post'!F170)</f>
        <v/>
      </c>
      <c r="AA169" s="197" t="str">
        <f>IF('CES-D Pre-Post'!AA170="","",'CES-D Pre-Post'!AA170)</f>
        <v/>
      </c>
      <c r="AB169" s="238" t="str">
        <f>'CES-D Pre-Post'!BI170</f>
        <v/>
      </c>
      <c r="AC169" s="238" t="str">
        <f>'CES-D Pre-Post'!BJ170</f>
        <v/>
      </c>
      <c r="AD169" s="238" t="str">
        <f>'CES-D Pre-Post'!BK170</f>
        <v xml:space="preserve"> </v>
      </c>
      <c r="AE169" s="117" t="str">
        <f t="shared" si="7"/>
        <v/>
      </c>
      <c r="AF169" s="117" t="str">
        <f t="shared" si="8"/>
        <v/>
      </c>
    </row>
    <row r="170" spans="1:32" s="117" customFormat="1" ht="15" customHeight="1" x14ac:dyDescent="0.35">
      <c r="A170" s="198"/>
      <c r="B170" s="198"/>
      <c r="C170" s="199"/>
      <c r="D170" s="199"/>
      <c r="E170" s="239"/>
      <c r="F170" s="239"/>
      <c r="G170" s="200"/>
      <c r="H170" s="200"/>
      <c r="I170" s="200"/>
      <c r="J170" s="200"/>
      <c r="K170" s="200"/>
      <c r="L170" s="200"/>
      <c r="M170" s="200"/>
      <c r="N170" s="200"/>
      <c r="O170" s="200"/>
      <c r="P170" s="199"/>
      <c r="Q170" s="199"/>
      <c r="R170" s="199"/>
      <c r="S170" s="199"/>
      <c r="T170" s="199"/>
      <c r="U170" s="199"/>
      <c r="V170" s="199"/>
      <c r="W170" s="199"/>
      <c r="X170" s="199"/>
      <c r="Y170" s="308" t="str">
        <f t="shared" si="6"/>
        <v/>
      </c>
      <c r="Z170" s="196" t="str">
        <f>IF('CES-D Pre-Post'!F171="","",'CES-D Pre-Post'!F171)</f>
        <v/>
      </c>
      <c r="AA170" s="197" t="str">
        <f>IF('CES-D Pre-Post'!AA171="","",'CES-D Pre-Post'!AA171)</f>
        <v/>
      </c>
      <c r="AB170" s="238" t="str">
        <f>'CES-D Pre-Post'!BI171</f>
        <v/>
      </c>
      <c r="AC170" s="238" t="str">
        <f>'CES-D Pre-Post'!BJ171</f>
        <v/>
      </c>
      <c r="AD170" s="238" t="str">
        <f>'CES-D Pre-Post'!BK171</f>
        <v xml:space="preserve"> </v>
      </c>
      <c r="AE170" s="117" t="str">
        <f t="shared" si="7"/>
        <v/>
      </c>
      <c r="AF170" s="117" t="str">
        <f t="shared" si="8"/>
        <v/>
      </c>
    </row>
    <row r="171" spans="1:32" s="117" customFormat="1" ht="15" customHeight="1" x14ac:dyDescent="0.35">
      <c r="A171" s="201"/>
      <c r="B171" s="201"/>
      <c r="C171" s="202"/>
      <c r="D171" s="202"/>
      <c r="E171" s="240"/>
      <c r="F171" s="240"/>
      <c r="G171" s="194"/>
      <c r="H171" s="194"/>
      <c r="I171" s="194"/>
      <c r="J171" s="194"/>
      <c r="K171" s="194"/>
      <c r="L171" s="194"/>
      <c r="M171" s="195"/>
      <c r="N171" s="195"/>
      <c r="O171" s="195"/>
      <c r="P171" s="193"/>
      <c r="Q171" s="193"/>
      <c r="R171" s="193"/>
      <c r="S171" s="193"/>
      <c r="T171" s="193"/>
      <c r="U171" s="193"/>
      <c r="V171" s="193"/>
      <c r="W171" s="193"/>
      <c r="X171" s="193"/>
      <c r="Y171" s="309" t="str">
        <f t="shared" si="6"/>
        <v/>
      </c>
      <c r="Z171" s="196" t="str">
        <f>IF('CES-D Pre-Post'!F172="","",'CES-D Pre-Post'!F172)</f>
        <v/>
      </c>
      <c r="AA171" s="197" t="str">
        <f>IF('CES-D Pre-Post'!AA172="","",'CES-D Pre-Post'!AA172)</f>
        <v/>
      </c>
      <c r="AB171" s="238" t="str">
        <f>'CES-D Pre-Post'!BI172</f>
        <v/>
      </c>
      <c r="AC171" s="238" t="str">
        <f>'CES-D Pre-Post'!BJ172</f>
        <v/>
      </c>
      <c r="AD171" s="238" t="str">
        <f>'CES-D Pre-Post'!BK172</f>
        <v xml:space="preserve"> </v>
      </c>
      <c r="AE171" s="117" t="str">
        <f t="shared" si="7"/>
        <v/>
      </c>
      <c r="AF171" s="117" t="str">
        <f t="shared" si="8"/>
        <v/>
      </c>
    </row>
    <row r="172" spans="1:32" s="117" customFormat="1" ht="15" customHeight="1" x14ac:dyDescent="0.35">
      <c r="A172" s="198"/>
      <c r="B172" s="198"/>
      <c r="C172" s="199"/>
      <c r="D172" s="199"/>
      <c r="E172" s="239"/>
      <c r="F172" s="239"/>
      <c r="G172" s="200"/>
      <c r="H172" s="200"/>
      <c r="I172" s="200"/>
      <c r="J172" s="200"/>
      <c r="K172" s="200"/>
      <c r="L172" s="200"/>
      <c r="M172" s="200"/>
      <c r="N172" s="200"/>
      <c r="O172" s="200"/>
      <c r="P172" s="199"/>
      <c r="Q172" s="199"/>
      <c r="R172" s="199"/>
      <c r="S172" s="199"/>
      <c r="T172" s="199"/>
      <c r="U172" s="199"/>
      <c r="V172" s="199"/>
      <c r="W172" s="199"/>
      <c r="X172" s="199"/>
      <c r="Y172" s="308" t="str">
        <f t="shared" si="6"/>
        <v/>
      </c>
      <c r="Z172" s="196" t="str">
        <f>IF('CES-D Pre-Post'!F173="","",'CES-D Pre-Post'!F173)</f>
        <v/>
      </c>
      <c r="AA172" s="197" t="str">
        <f>IF('CES-D Pre-Post'!AA173="","",'CES-D Pre-Post'!AA173)</f>
        <v/>
      </c>
      <c r="AB172" s="238" t="str">
        <f>'CES-D Pre-Post'!BI173</f>
        <v/>
      </c>
      <c r="AC172" s="238" t="str">
        <f>'CES-D Pre-Post'!BJ173</f>
        <v/>
      </c>
      <c r="AD172" s="238" t="str">
        <f>'CES-D Pre-Post'!BK173</f>
        <v xml:space="preserve"> </v>
      </c>
      <c r="AE172" s="117" t="str">
        <f t="shared" si="7"/>
        <v/>
      </c>
      <c r="AF172" s="117" t="str">
        <f t="shared" si="8"/>
        <v/>
      </c>
    </row>
    <row r="173" spans="1:32" s="117" customFormat="1" ht="15" customHeight="1" x14ac:dyDescent="0.35">
      <c r="A173" s="201"/>
      <c r="B173" s="201"/>
      <c r="C173" s="202"/>
      <c r="D173" s="202"/>
      <c r="E173" s="240"/>
      <c r="F173" s="240"/>
      <c r="G173" s="194"/>
      <c r="H173" s="194"/>
      <c r="I173" s="194"/>
      <c r="J173" s="194"/>
      <c r="K173" s="194"/>
      <c r="L173" s="194"/>
      <c r="M173" s="195"/>
      <c r="N173" s="195"/>
      <c r="O173" s="195"/>
      <c r="P173" s="193"/>
      <c r="Q173" s="193"/>
      <c r="R173" s="193"/>
      <c r="S173" s="193"/>
      <c r="T173" s="193"/>
      <c r="U173" s="193"/>
      <c r="V173" s="193"/>
      <c r="W173" s="193"/>
      <c r="X173" s="193"/>
      <c r="Y173" s="309" t="str">
        <f t="shared" si="6"/>
        <v/>
      </c>
      <c r="Z173" s="196" t="str">
        <f>IF('CES-D Pre-Post'!F174="","",'CES-D Pre-Post'!F174)</f>
        <v/>
      </c>
      <c r="AA173" s="197" t="str">
        <f>IF('CES-D Pre-Post'!AA174="","",'CES-D Pre-Post'!AA174)</f>
        <v/>
      </c>
      <c r="AB173" s="238" t="str">
        <f>'CES-D Pre-Post'!BI174</f>
        <v/>
      </c>
      <c r="AC173" s="238" t="str">
        <f>'CES-D Pre-Post'!BJ174</f>
        <v/>
      </c>
      <c r="AD173" s="238" t="str">
        <f>'CES-D Pre-Post'!BK174</f>
        <v xml:space="preserve"> </v>
      </c>
      <c r="AE173" s="117" t="str">
        <f t="shared" si="7"/>
        <v/>
      </c>
      <c r="AF173" s="117" t="str">
        <f t="shared" si="8"/>
        <v/>
      </c>
    </row>
    <row r="174" spans="1:32" s="117" customFormat="1" ht="15" customHeight="1" x14ac:dyDescent="0.35">
      <c r="A174" s="198"/>
      <c r="B174" s="198"/>
      <c r="C174" s="199"/>
      <c r="D174" s="199"/>
      <c r="E174" s="239"/>
      <c r="F174" s="239"/>
      <c r="G174" s="200"/>
      <c r="H174" s="200"/>
      <c r="I174" s="200"/>
      <c r="J174" s="200"/>
      <c r="K174" s="200"/>
      <c r="L174" s="200"/>
      <c r="M174" s="200"/>
      <c r="N174" s="200"/>
      <c r="O174" s="200"/>
      <c r="P174" s="199"/>
      <c r="Q174" s="199"/>
      <c r="R174" s="199"/>
      <c r="S174" s="199"/>
      <c r="T174" s="199"/>
      <c r="U174" s="199"/>
      <c r="V174" s="199"/>
      <c r="W174" s="199"/>
      <c r="X174" s="199"/>
      <c r="Y174" s="308" t="str">
        <f t="shared" si="6"/>
        <v/>
      </c>
      <c r="Z174" s="196" t="str">
        <f>IF('CES-D Pre-Post'!F175="","",'CES-D Pre-Post'!F175)</f>
        <v/>
      </c>
      <c r="AA174" s="197" t="str">
        <f>IF('CES-D Pre-Post'!AA175="","",'CES-D Pre-Post'!AA175)</f>
        <v/>
      </c>
      <c r="AB174" s="238" t="str">
        <f>'CES-D Pre-Post'!BI175</f>
        <v/>
      </c>
      <c r="AC174" s="238" t="str">
        <f>'CES-D Pre-Post'!BJ175</f>
        <v/>
      </c>
      <c r="AD174" s="238" t="str">
        <f>'CES-D Pre-Post'!BK175</f>
        <v xml:space="preserve"> </v>
      </c>
      <c r="AE174" s="117" t="str">
        <f t="shared" si="7"/>
        <v/>
      </c>
      <c r="AF174" s="117" t="str">
        <f t="shared" si="8"/>
        <v/>
      </c>
    </row>
    <row r="175" spans="1:32" s="117" customFormat="1" ht="15" customHeight="1" x14ac:dyDescent="0.35">
      <c r="A175" s="201"/>
      <c r="B175" s="201"/>
      <c r="C175" s="202"/>
      <c r="D175" s="202"/>
      <c r="E175" s="240"/>
      <c r="F175" s="240"/>
      <c r="G175" s="194"/>
      <c r="H175" s="194"/>
      <c r="I175" s="194"/>
      <c r="J175" s="194"/>
      <c r="K175" s="194"/>
      <c r="L175" s="194"/>
      <c r="M175" s="195"/>
      <c r="N175" s="195"/>
      <c r="O175" s="195"/>
      <c r="P175" s="193"/>
      <c r="Q175" s="193"/>
      <c r="R175" s="193"/>
      <c r="S175" s="193"/>
      <c r="T175" s="193"/>
      <c r="U175" s="193"/>
      <c r="V175" s="193"/>
      <c r="W175" s="193"/>
      <c r="X175" s="193"/>
      <c r="Y175" s="309" t="str">
        <f t="shared" si="6"/>
        <v/>
      </c>
      <c r="Z175" s="196" t="str">
        <f>IF('CES-D Pre-Post'!F176="","",'CES-D Pre-Post'!F176)</f>
        <v/>
      </c>
      <c r="AA175" s="197" t="str">
        <f>IF('CES-D Pre-Post'!AA176="","",'CES-D Pre-Post'!AA176)</f>
        <v/>
      </c>
      <c r="AB175" s="238" t="str">
        <f>'CES-D Pre-Post'!BI176</f>
        <v/>
      </c>
      <c r="AC175" s="238" t="str">
        <f>'CES-D Pre-Post'!BJ176</f>
        <v/>
      </c>
      <c r="AD175" s="238" t="str">
        <f>'CES-D Pre-Post'!BK176</f>
        <v xml:space="preserve"> </v>
      </c>
      <c r="AE175" s="117" t="str">
        <f t="shared" si="7"/>
        <v/>
      </c>
      <c r="AF175" s="117" t="str">
        <f t="shared" si="8"/>
        <v/>
      </c>
    </row>
    <row r="176" spans="1:32" s="117" customFormat="1" ht="15" customHeight="1" x14ac:dyDescent="0.35">
      <c r="A176" s="198"/>
      <c r="B176" s="198"/>
      <c r="C176" s="199"/>
      <c r="D176" s="199"/>
      <c r="E176" s="239"/>
      <c r="F176" s="239"/>
      <c r="G176" s="200"/>
      <c r="H176" s="200"/>
      <c r="I176" s="200"/>
      <c r="J176" s="200"/>
      <c r="K176" s="200"/>
      <c r="L176" s="200"/>
      <c r="M176" s="200"/>
      <c r="N176" s="200"/>
      <c r="O176" s="200"/>
      <c r="P176" s="199"/>
      <c r="Q176" s="199"/>
      <c r="R176" s="199"/>
      <c r="S176" s="199"/>
      <c r="T176" s="199"/>
      <c r="U176" s="199"/>
      <c r="V176" s="199"/>
      <c r="W176" s="199"/>
      <c r="X176" s="199"/>
      <c r="Y176" s="308" t="str">
        <f t="shared" si="6"/>
        <v/>
      </c>
      <c r="Z176" s="196" t="str">
        <f>IF('CES-D Pre-Post'!F177="","",'CES-D Pre-Post'!F177)</f>
        <v/>
      </c>
      <c r="AA176" s="197" t="str">
        <f>IF('CES-D Pre-Post'!AA177="","",'CES-D Pre-Post'!AA177)</f>
        <v/>
      </c>
      <c r="AB176" s="238" t="str">
        <f>'CES-D Pre-Post'!BI177</f>
        <v/>
      </c>
      <c r="AC176" s="238" t="str">
        <f>'CES-D Pre-Post'!BJ177</f>
        <v/>
      </c>
      <c r="AD176" s="238" t="str">
        <f>'CES-D Pre-Post'!BK177</f>
        <v xml:space="preserve"> </v>
      </c>
      <c r="AE176" s="117" t="str">
        <f t="shared" si="7"/>
        <v/>
      </c>
      <c r="AF176" s="117" t="str">
        <f t="shared" si="8"/>
        <v/>
      </c>
    </row>
    <row r="177" spans="1:32" s="117" customFormat="1" ht="15" customHeight="1" x14ac:dyDescent="0.35">
      <c r="A177" s="201"/>
      <c r="B177" s="201"/>
      <c r="C177" s="202"/>
      <c r="D177" s="202"/>
      <c r="E177" s="240"/>
      <c r="F177" s="240"/>
      <c r="G177" s="194"/>
      <c r="H177" s="194"/>
      <c r="I177" s="194"/>
      <c r="J177" s="194"/>
      <c r="K177" s="194"/>
      <c r="L177" s="194"/>
      <c r="M177" s="195"/>
      <c r="N177" s="195"/>
      <c r="O177" s="195"/>
      <c r="P177" s="193"/>
      <c r="Q177" s="193"/>
      <c r="R177" s="193"/>
      <c r="S177" s="193"/>
      <c r="T177" s="193"/>
      <c r="U177" s="193"/>
      <c r="V177" s="193"/>
      <c r="W177" s="193"/>
      <c r="X177" s="193"/>
      <c r="Y177" s="309" t="str">
        <f t="shared" si="6"/>
        <v/>
      </c>
      <c r="Z177" s="196" t="str">
        <f>IF('CES-D Pre-Post'!F178="","",'CES-D Pre-Post'!F178)</f>
        <v/>
      </c>
      <c r="AA177" s="197" t="str">
        <f>IF('CES-D Pre-Post'!AA178="","",'CES-D Pre-Post'!AA178)</f>
        <v/>
      </c>
      <c r="AB177" s="238" t="str">
        <f>'CES-D Pre-Post'!BI178</f>
        <v/>
      </c>
      <c r="AC177" s="238" t="str">
        <f>'CES-D Pre-Post'!BJ178</f>
        <v/>
      </c>
      <c r="AD177" s="238" t="str">
        <f>'CES-D Pre-Post'!BK178</f>
        <v xml:space="preserve"> </v>
      </c>
      <c r="AE177" s="117" t="str">
        <f t="shared" si="7"/>
        <v/>
      </c>
      <c r="AF177" s="117" t="str">
        <f t="shared" si="8"/>
        <v/>
      </c>
    </row>
    <row r="178" spans="1:32" s="117" customFormat="1" ht="15" customHeight="1" x14ac:dyDescent="0.35">
      <c r="A178" s="198"/>
      <c r="B178" s="198"/>
      <c r="C178" s="199"/>
      <c r="D178" s="199"/>
      <c r="E178" s="239"/>
      <c r="F178" s="239"/>
      <c r="G178" s="200"/>
      <c r="H178" s="200"/>
      <c r="I178" s="200"/>
      <c r="J178" s="200"/>
      <c r="K178" s="200"/>
      <c r="L178" s="200"/>
      <c r="M178" s="200"/>
      <c r="N178" s="200"/>
      <c r="O178" s="200"/>
      <c r="P178" s="199"/>
      <c r="Q178" s="199"/>
      <c r="R178" s="199"/>
      <c r="S178" s="199"/>
      <c r="T178" s="199"/>
      <c r="U178" s="199"/>
      <c r="V178" s="199"/>
      <c r="W178" s="199"/>
      <c r="X178" s="199"/>
      <c r="Y178" s="308" t="str">
        <f t="shared" si="6"/>
        <v/>
      </c>
      <c r="Z178" s="196" t="str">
        <f>IF('CES-D Pre-Post'!F179="","",'CES-D Pre-Post'!F179)</f>
        <v/>
      </c>
      <c r="AA178" s="197" t="str">
        <f>IF('CES-D Pre-Post'!AA179="","",'CES-D Pre-Post'!AA179)</f>
        <v/>
      </c>
      <c r="AB178" s="238" t="str">
        <f>'CES-D Pre-Post'!BI179</f>
        <v/>
      </c>
      <c r="AC178" s="238" t="str">
        <f>'CES-D Pre-Post'!BJ179</f>
        <v/>
      </c>
      <c r="AD178" s="238" t="str">
        <f>'CES-D Pre-Post'!BK179</f>
        <v xml:space="preserve"> </v>
      </c>
      <c r="AE178" s="117" t="str">
        <f t="shared" si="7"/>
        <v/>
      </c>
      <c r="AF178" s="117" t="str">
        <f t="shared" si="8"/>
        <v/>
      </c>
    </row>
    <row r="179" spans="1:32" s="117" customFormat="1" ht="15" customHeight="1" x14ac:dyDescent="0.35">
      <c r="A179" s="201"/>
      <c r="B179" s="201"/>
      <c r="C179" s="202"/>
      <c r="D179" s="202"/>
      <c r="E179" s="240"/>
      <c r="F179" s="240"/>
      <c r="G179" s="194"/>
      <c r="H179" s="194"/>
      <c r="I179" s="194"/>
      <c r="J179" s="194"/>
      <c r="K179" s="194"/>
      <c r="L179" s="194"/>
      <c r="M179" s="195"/>
      <c r="N179" s="195"/>
      <c r="O179" s="195"/>
      <c r="P179" s="193"/>
      <c r="Q179" s="193"/>
      <c r="R179" s="193"/>
      <c r="S179" s="193"/>
      <c r="T179" s="193"/>
      <c r="U179" s="193"/>
      <c r="V179" s="193"/>
      <c r="W179" s="193"/>
      <c r="X179" s="193"/>
      <c r="Y179" s="309" t="str">
        <f t="shared" si="6"/>
        <v/>
      </c>
      <c r="Z179" s="196" t="str">
        <f>IF('CES-D Pre-Post'!F180="","",'CES-D Pre-Post'!F180)</f>
        <v/>
      </c>
      <c r="AA179" s="197" t="str">
        <f>IF('CES-D Pre-Post'!AA180="","",'CES-D Pre-Post'!AA180)</f>
        <v/>
      </c>
      <c r="AB179" s="238" t="str">
        <f>'CES-D Pre-Post'!BI180</f>
        <v/>
      </c>
      <c r="AC179" s="238" t="str">
        <f>'CES-D Pre-Post'!BJ180</f>
        <v/>
      </c>
      <c r="AD179" s="238" t="str">
        <f>'CES-D Pre-Post'!BK180</f>
        <v xml:space="preserve"> </v>
      </c>
      <c r="AE179" s="117" t="str">
        <f t="shared" si="7"/>
        <v/>
      </c>
      <c r="AF179" s="117" t="str">
        <f t="shared" si="8"/>
        <v/>
      </c>
    </row>
    <row r="180" spans="1:32" s="117" customFormat="1" ht="15" customHeight="1" x14ac:dyDescent="0.35">
      <c r="A180" s="198"/>
      <c r="B180" s="198"/>
      <c r="C180" s="199"/>
      <c r="D180" s="199"/>
      <c r="E180" s="239"/>
      <c r="F180" s="239"/>
      <c r="G180" s="200"/>
      <c r="H180" s="200"/>
      <c r="I180" s="200"/>
      <c r="J180" s="200"/>
      <c r="K180" s="200"/>
      <c r="L180" s="200"/>
      <c r="M180" s="200"/>
      <c r="N180" s="200"/>
      <c r="O180" s="200"/>
      <c r="P180" s="199"/>
      <c r="Q180" s="199"/>
      <c r="R180" s="199"/>
      <c r="S180" s="199"/>
      <c r="T180" s="199"/>
      <c r="U180" s="199"/>
      <c r="V180" s="199"/>
      <c r="W180" s="199"/>
      <c r="X180" s="199"/>
      <c r="Y180" s="308" t="str">
        <f t="shared" si="6"/>
        <v/>
      </c>
      <c r="Z180" s="196" t="str">
        <f>IF('CES-D Pre-Post'!F181="","",'CES-D Pre-Post'!F181)</f>
        <v/>
      </c>
      <c r="AA180" s="197" t="str">
        <f>IF('CES-D Pre-Post'!AA181="","",'CES-D Pre-Post'!AA181)</f>
        <v/>
      </c>
      <c r="AB180" s="238" t="str">
        <f>'CES-D Pre-Post'!BI181</f>
        <v/>
      </c>
      <c r="AC180" s="238" t="str">
        <f>'CES-D Pre-Post'!BJ181</f>
        <v/>
      </c>
      <c r="AD180" s="238" t="str">
        <f>'CES-D Pre-Post'!BK181</f>
        <v xml:space="preserve"> </v>
      </c>
      <c r="AE180" s="117" t="str">
        <f t="shared" si="7"/>
        <v/>
      </c>
      <c r="AF180" s="117" t="str">
        <f t="shared" si="8"/>
        <v/>
      </c>
    </row>
    <row r="181" spans="1:32" s="117" customFormat="1" ht="15" customHeight="1" x14ac:dyDescent="0.35">
      <c r="A181" s="201"/>
      <c r="B181" s="201"/>
      <c r="C181" s="202"/>
      <c r="D181" s="202"/>
      <c r="E181" s="240"/>
      <c r="F181" s="240"/>
      <c r="G181" s="194"/>
      <c r="H181" s="194"/>
      <c r="I181" s="194"/>
      <c r="J181" s="194"/>
      <c r="K181" s="194"/>
      <c r="L181" s="194"/>
      <c r="M181" s="195"/>
      <c r="N181" s="195"/>
      <c r="O181" s="195"/>
      <c r="P181" s="193"/>
      <c r="Q181" s="193"/>
      <c r="R181" s="193"/>
      <c r="S181" s="193"/>
      <c r="T181" s="193"/>
      <c r="U181" s="193"/>
      <c r="V181" s="193"/>
      <c r="W181" s="193"/>
      <c r="X181" s="193"/>
      <c r="Y181" s="309" t="str">
        <f t="shared" si="6"/>
        <v/>
      </c>
      <c r="Z181" s="196" t="str">
        <f>IF('CES-D Pre-Post'!F182="","",'CES-D Pre-Post'!F182)</f>
        <v/>
      </c>
      <c r="AA181" s="197" t="str">
        <f>IF('CES-D Pre-Post'!AA182="","",'CES-D Pre-Post'!AA182)</f>
        <v/>
      </c>
      <c r="AB181" s="238" t="str">
        <f>'CES-D Pre-Post'!BI182</f>
        <v/>
      </c>
      <c r="AC181" s="238" t="str">
        <f>'CES-D Pre-Post'!BJ182</f>
        <v/>
      </c>
      <c r="AD181" s="238" t="str">
        <f>'CES-D Pre-Post'!BK182</f>
        <v xml:space="preserve"> </v>
      </c>
      <c r="AE181" s="117" t="str">
        <f t="shared" si="7"/>
        <v/>
      </c>
      <c r="AF181" s="117" t="str">
        <f t="shared" si="8"/>
        <v/>
      </c>
    </row>
    <row r="182" spans="1:32" s="117" customFormat="1" ht="15" customHeight="1" x14ac:dyDescent="0.35">
      <c r="A182" s="198"/>
      <c r="B182" s="198"/>
      <c r="C182" s="199"/>
      <c r="D182" s="199"/>
      <c r="E182" s="239"/>
      <c r="F182" s="239"/>
      <c r="G182" s="200"/>
      <c r="H182" s="200"/>
      <c r="I182" s="200"/>
      <c r="J182" s="200"/>
      <c r="K182" s="200"/>
      <c r="L182" s="200"/>
      <c r="M182" s="200"/>
      <c r="N182" s="200"/>
      <c r="O182" s="200"/>
      <c r="P182" s="199"/>
      <c r="Q182" s="199"/>
      <c r="R182" s="199"/>
      <c r="S182" s="199"/>
      <c r="T182" s="199"/>
      <c r="U182" s="199"/>
      <c r="V182" s="199"/>
      <c r="W182" s="199"/>
      <c r="X182" s="199"/>
      <c r="Y182" s="308" t="str">
        <f t="shared" si="6"/>
        <v/>
      </c>
      <c r="Z182" s="196" t="str">
        <f>IF('CES-D Pre-Post'!F183="","",'CES-D Pre-Post'!F183)</f>
        <v/>
      </c>
      <c r="AA182" s="197" t="str">
        <f>IF('CES-D Pre-Post'!AA183="","",'CES-D Pre-Post'!AA183)</f>
        <v/>
      </c>
      <c r="AB182" s="238" t="str">
        <f>'CES-D Pre-Post'!BI183</f>
        <v/>
      </c>
      <c r="AC182" s="238" t="str">
        <f>'CES-D Pre-Post'!BJ183</f>
        <v/>
      </c>
      <c r="AD182" s="238" t="str">
        <f>'CES-D Pre-Post'!BK183</f>
        <v xml:space="preserve"> </v>
      </c>
      <c r="AE182" s="117" t="str">
        <f t="shared" si="7"/>
        <v/>
      </c>
      <c r="AF182" s="117" t="str">
        <f t="shared" si="8"/>
        <v/>
      </c>
    </row>
    <row r="183" spans="1:32" s="117" customFormat="1" ht="15" customHeight="1" x14ac:dyDescent="0.35">
      <c r="A183" s="201"/>
      <c r="B183" s="201"/>
      <c r="C183" s="202"/>
      <c r="D183" s="202"/>
      <c r="E183" s="240"/>
      <c r="F183" s="240"/>
      <c r="G183" s="194"/>
      <c r="H183" s="194"/>
      <c r="I183" s="194"/>
      <c r="J183" s="194"/>
      <c r="K183" s="194"/>
      <c r="L183" s="194"/>
      <c r="M183" s="195"/>
      <c r="N183" s="195"/>
      <c r="O183" s="195"/>
      <c r="P183" s="193"/>
      <c r="Q183" s="193"/>
      <c r="R183" s="193"/>
      <c r="S183" s="193"/>
      <c r="T183" s="193"/>
      <c r="U183" s="193"/>
      <c r="V183" s="193"/>
      <c r="W183" s="193"/>
      <c r="X183" s="193"/>
      <c r="Y183" s="309" t="str">
        <f t="shared" si="6"/>
        <v/>
      </c>
      <c r="Z183" s="196" t="str">
        <f>IF('CES-D Pre-Post'!F184="","",'CES-D Pre-Post'!F184)</f>
        <v/>
      </c>
      <c r="AA183" s="197" t="str">
        <f>IF('CES-D Pre-Post'!AA184="","",'CES-D Pre-Post'!AA184)</f>
        <v/>
      </c>
      <c r="AB183" s="238" t="str">
        <f>'CES-D Pre-Post'!BI184</f>
        <v/>
      </c>
      <c r="AC183" s="238" t="str">
        <f>'CES-D Pre-Post'!BJ184</f>
        <v/>
      </c>
      <c r="AD183" s="238" t="str">
        <f>'CES-D Pre-Post'!BK184</f>
        <v xml:space="preserve"> </v>
      </c>
      <c r="AE183" s="117" t="str">
        <f t="shared" si="7"/>
        <v/>
      </c>
      <c r="AF183" s="117" t="str">
        <f t="shared" si="8"/>
        <v/>
      </c>
    </row>
    <row r="184" spans="1:32" s="117" customFormat="1" ht="15" customHeight="1" x14ac:dyDescent="0.35">
      <c r="A184" s="198"/>
      <c r="B184" s="198"/>
      <c r="C184" s="199"/>
      <c r="D184" s="199"/>
      <c r="E184" s="239"/>
      <c r="F184" s="239"/>
      <c r="G184" s="200"/>
      <c r="H184" s="200"/>
      <c r="I184" s="200"/>
      <c r="J184" s="200"/>
      <c r="K184" s="200"/>
      <c r="L184" s="200"/>
      <c r="M184" s="200"/>
      <c r="N184" s="200"/>
      <c r="O184" s="200"/>
      <c r="P184" s="199"/>
      <c r="Q184" s="199"/>
      <c r="R184" s="199"/>
      <c r="S184" s="199"/>
      <c r="T184" s="199"/>
      <c r="U184" s="199"/>
      <c r="V184" s="199"/>
      <c r="W184" s="199"/>
      <c r="X184" s="199"/>
      <c r="Y184" s="308" t="str">
        <f t="shared" si="6"/>
        <v/>
      </c>
      <c r="Z184" s="196" t="str">
        <f>IF('CES-D Pre-Post'!F185="","",'CES-D Pre-Post'!F185)</f>
        <v/>
      </c>
      <c r="AA184" s="197" t="str">
        <f>IF('CES-D Pre-Post'!AA185="","",'CES-D Pre-Post'!AA185)</f>
        <v/>
      </c>
      <c r="AB184" s="238" t="str">
        <f>'CES-D Pre-Post'!BI185</f>
        <v/>
      </c>
      <c r="AC184" s="238" t="str">
        <f>'CES-D Pre-Post'!BJ185</f>
        <v/>
      </c>
      <c r="AD184" s="238" t="str">
        <f>'CES-D Pre-Post'!BK185</f>
        <v xml:space="preserve"> </v>
      </c>
      <c r="AE184" s="117" t="str">
        <f t="shared" si="7"/>
        <v/>
      </c>
      <c r="AF184" s="117" t="str">
        <f t="shared" si="8"/>
        <v/>
      </c>
    </row>
    <row r="185" spans="1:32" s="117" customFormat="1" ht="15" customHeight="1" x14ac:dyDescent="0.35">
      <c r="A185" s="201"/>
      <c r="B185" s="201"/>
      <c r="C185" s="202"/>
      <c r="D185" s="202"/>
      <c r="E185" s="240"/>
      <c r="F185" s="240"/>
      <c r="G185" s="194"/>
      <c r="H185" s="194"/>
      <c r="I185" s="194"/>
      <c r="J185" s="194"/>
      <c r="K185" s="194"/>
      <c r="L185" s="194"/>
      <c r="M185" s="195"/>
      <c r="N185" s="195"/>
      <c r="O185" s="195"/>
      <c r="P185" s="193"/>
      <c r="Q185" s="193"/>
      <c r="R185" s="193"/>
      <c r="S185" s="193"/>
      <c r="T185" s="193"/>
      <c r="U185" s="193"/>
      <c r="V185" s="193"/>
      <c r="W185" s="193"/>
      <c r="X185" s="193"/>
      <c r="Y185" s="309" t="str">
        <f t="shared" si="6"/>
        <v/>
      </c>
      <c r="Z185" s="196" t="str">
        <f>IF('CES-D Pre-Post'!F186="","",'CES-D Pre-Post'!F186)</f>
        <v/>
      </c>
      <c r="AA185" s="197" t="str">
        <f>IF('CES-D Pre-Post'!AA186="","",'CES-D Pre-Post'!AA186)</f>
        <v/>
      </c>
      <c r="AB185" s="238" t="str">
        <f>'CES-D Pre-Post'!BI186</f>
        <v/>
      </c>
      <c r="AC185" s="238" t="str">
        <f>'CES-D Pre-Post'!BJ186</f>
        <v/>
      </c>
      <c r="AD185" s="238" t="str">
        <f>'CES-D Pre-Post'!BK186</f>
        <v xml:space="preserve"> </v>
      </c>
      <c r="AE185" s="117" t="str">
        <f t="shared" si="7"/>
        <v/>
      </c>
      <c r="AF185" s="117" t="str">
        <f t="shared" si="8"/>
        <v/>
      </c>
    </row>
    <row r="186" spans="1:32" s="117" customFormat="1" ht="15" customHeight="1" x14ac:dyDescent="0.35">
      <c r="A186" s="198"/>
      <c r="B186" s="198"/>
      <c r="C186" s="199"/>
      <c r="D186" s="199"/>
      <c r="E186" s="239"/>
      <c r="F186" s="239"/>
      <c r="G186" s="200"/>
      <c r="H186" s="200"/>
      <c r="I186" s="200"/>
      <c r="J186" s="200"/>
      <c r="K186" s="200"/>
      <c r="L186" s="200"/>
      <c r="M186" s="200"/>
      <c r="N186" s="200"/>
      <c r="O186" s="200"/>
      <c r="P186" s="199"/>
      <c r="Q186" s="199"/>
      <c r="R186" s="199"/>
      <c r="S186" s="199"/>
      <c r="T186" s="199"/>
      <c r="U186" s="199"/>
      <c r="V186" s="199"/>
      <c r="W186" s="199"/>
      <c r="X186" s="199"/>
      <c r="Y186" s="308" t="str">
        <f t="shared" si="6"/>
        <v/>
      </c>
      <c r="Z186" s="196" t="str">
        <f>IF('CES-D Pre-Post'!F187="","",'CES-D Pre-Post'!F187)</f>
        <v/>
      </c>
      <c r="AA186" s="197" t="str">
        <f>IF('CES-D Pre-Post'!AA187="","",'CES-D Pre-Post'!AA187)</f>
        <v/>
      </c>
      <c r="AB186" s="238" t="str">
        <f>'CES-D Pre-Post'!BI187</f>
        <v/>
      </c>
      <c r="AC186" s="238" t="str">
        <f>'CES-D Pre-Post'!BJ187</f>
        <v/>
      </c>
      <c r="AD186" s="238" t="str">
        <f>'CES-D Pre-Post'!BK187</f>
        <v xml:space="preserve"> </v>
      </c>
      <c r="AE186" s="117" t="str">
        <f t="shared" si="7"/>
        <v/>
      </c>
      <c r="AF186" s="117" t="str">
        <f t="shared" si="8"/>
        <v/>
      </c>
    </row>
    <row r="187" spans="1:32" s="117" customFormat="1" ht="15" customHeight="1" x14ac:dyDescent="0.35">
      <c r="A187" s="201"/>
      <c r="B187" s="201"/>
      <c r="C187" s="202"/>
      <c r="D187" s="202"/>
      <c r="E187" s="240"/>
      <c r="F187" s="240"/>
      <c r="G187" s="194"/>
      <c r="H187" s="194"/>
      <c r="I187" s="194"/>
      <c r="J187" s="194"/>
      <c r="K187" s="194"/>
      <c r="L187" s="194"/>
      <c r="M187" s="195"/>
      <c r="N187" s="195"/>
      <c r="O187" s="195"/>
      <c r="P187" s="193"/>
      <c r="Q187" s="193"/>
      <c r="R187" s="193"/>
      <c r="S187" s="193"/>
      <c r="T187" s="193"/>
      <c r="U187" s="193"/>
      <c r="V187" s="193"/>
      <c r="W187" s="193"/>
      <c r="X187" s="193"/>
      <c r="Y187" s="309" t="str">
        <f t="shared" si="6"/>
        <v/>
      </c>
      <c r="Z187" s="196" t="str">
        <f>IF('CES-D Pre-Post'!F188="","",'CES-D Pre-Post'!F188)</f>
        <v/>
      </c>
      <c r="AA187" s="197" t="str">
        <f>IF('CES-D Pre-Post'!AA188="","",'CES-D Pre-Post'!AA188)</f>
        <v/>
      </c>
      <c r="AB187" s="238" t="str">
        <f>'CES-D Pre-Post'!BI188</f>
        <v/>
      </c>
      <c r="AC187" s="238" t="str">
        <f>'CES-D Pre-Post'!BJ188</f>
        <v/>
      </c>
      <c r="AD187" s="238" t="str">
        <f>'CES-D Pre-Post'!BK188</f>
        <v xml:space="preserve"> </v>
      </c>
      <c r="AE187" s="117" t="str">
        <f t="shared" si="7"/>
        <v/>
      </c>
      <c r="AF187" s="117" t="str">
        <f t="shared" si="8"/>
        <v/>
      </c>
    </row>
    <row r="188" spans="1:32" s="117" customFormat="1" ht="15" customHeight="1" x14ac:dyDescent="0.35">
      <c r="A188" s="198"/>
      <c r="B188" s="198"/>
      <c r="C188" s="199"/>
      <c r="D188" s="199"/>
      <c r="E188" s="239"/>
      <c r="F188" s="239"/>
      <c r="G188" s="200"/>
      <c r="H188" s="200"/>
      <c r="I188" s="200"/>
      <c r="J188" s="200"/>
      <c r="K188" s="200"/>
      <c r="L188" s="200"/>
      <c r="M188" s="200"/>
      <c r="N188" s="200"/>
      <c r="O188" s="200"/>
      <c r="P188" s="199"/>
      <c r="Q188" s="199"/>
      <c r="R188" s="199"/>
      <c r="S188" s="199"/>
      <c r="T188" s="199"/>
      <c r="U188" s="199"/>
      <c r="V188" s="199"/>
      <c r="W188" s="199"/>
      <c r="X188" s="199"/>
      <c r="Y188" s="308" t="str">
        <f t="shared" si="6"/>
        <v/>
      </c>
      <c r="Z188" s="196" t="str">
        <f>IF('CES-D Pre-Post'!F189="","",'CES-D Pre-Post'!F189)</f>
        <v/>
      </c>
      <c r="AA188" s="197" t="str">
        <f>IF('CES-D Pre-Post'!AA189="","",'CES-D Pre-Post'!AA189)</f>
        <v/>
      </c>
      <c r="AB188" s="238" t="str">
        <f>'CES-D Pre-Post'!BI189</f>
        <v/>
      </c>
      <c r="AC188" s="238" t="str">
        <f>'CES-D Pre-Post'!BJ189</f>
        <v/>
      </c>
      <c r="AD188" s="238" t="str">
        <f>'CES-D Pre-Post'!BK189</f>
        <v xml:space="preserve"> </v>
      </c>
      <c r="AE188" s="117" t="str">
        <f t="shared" si="7"/>
        <v/>
      </c>
      <c r="AF188" s="117" t="str">
        <f t="shared" si="8"/>
        <v/>
      </c>
    </row>
    <row r="189" spans="1:32" s="117" customFormat="1" ht="15" customHeight="1" x14ac:dyDescent="0.35">
      <c r="A189" s="201"/>
      <c r="B189" s="201"/>
      <c r="C189" s="202"/>
      <c r="D189" s="202"/>
      <c r="E189" s="240"/>
      <c r="F189" s="240"/>
      <c r="G189" s="194"/>
      <c r="H189" s="194"/>
      <c r="I189" s="194"/>
      <c r="J189" s="194"/>
      <c r="K189" s="194"/>
      <c r="L189" s="194"/>
      <c r="M189" s="195"/>
      <c r="N189" s="195"/>
      <c r="O189" s="195"/>
      <c r="P189" s="193"/>
      <c r="Q189" s="193"/>
      <c r="R189" s="193"/>
      <c r="S189" s="193"/>
      <c r="T189" s="193"/>
      <c r="U189" s="193"/>
      <c r="V189" s="193"/>
      <c r="W189" s="193"/>
      <c r="X189" s="193"/>
      <c r="Y189" s="309" t="str">
        <f t="shared" si="6"/>
        <v/>
      </c>
      <c r="Z189" s="196" t="str">
        <f>IF('CES-D Pre-Post'!F190="","",'CES-D Pre-Post'!F190)</f>
        <v/>
      </c>
      <c r="AA189" s="197" t="str">
        <f>IF('CES-D Pre-Post'!AA190="","",'CES-D Pre-Post'!AA190)</f>
        <v/>
      </c>
      <c r="AB189" s="238" t="str">
        <f>'CES-D Pre-Post'!BI190</f>
        <v/>
      </c>
      <c r="AC189" s="238" t="str">
        <f>'CES-D Pre-Post'!BJ190</f>
        <v/>
      </c>
      <c r="AD189" s="238" t="str">
        <f>'CES-D Pre-Post'!BK190</f>
        <v xml:space="preserve"> </v>
      </c>
      <c r="AE189" s="117" t="str">
        <f t="shared" si="7"/>
        <v/>
      </c>
      <c r="AF189" s="117" t="str">
        <f t="shared" si="8"/>
        <v/>
      </c>
    </row>
    <row r="190" spans="1:32" s="117" customFormat="1" ht="15" customHeight="1" x14ac:dyDescent="0.35">
      <c r="A190" s="198"/>
      <c r="B190" s="198"/>
      <c r="C190" s="199"/>
      <c r="D190" s="199"/>
      <c r="E190" s="239"/>
      <c r="F190" s="239"/>
      <c r="G190" s="200"/>
      <c r="H190" s="200"/>
      <c r="I190" s="200"/>
      <c r="J190" s="200"/>
      <c r="K190" s="200"/>
      <c r="L190" s="200"/>
      <c r="M190" s="200"/>
      <c r="N190" s="200"/>
      <c r="O190" s="200"/>
      <c r="P190" s="199"/>
      <c r="Q190" s="199"/>
      <c r="R190" s="199"/>
      <c r="S190" s="199"/>
      <c r="T190" s="199"/>
      <c r="U190" s="199"/>
      <c r="V190" s="199"/>
      <c r="W190" s="199"/>
      <c r="X190" s="199"/>
      <c r="Y190" s="308" t="str">
        <f t="shared" si="6"/>
        <v/>
      </c>
      <c r="Z190" s="196" t="str">
        <f>IF('CES-D Pre-Post'!F191="","",'CES-D Pre-Post'!F191)</f>
        <v/>
      </c>
      <c r="AA190" s="197" t="str">
        <f>IF('CES-D Pre-Post'!AA191="","",'CES-D Pre-Post'!AA191)</f>
        <v/>
      </c>
      <c r="AB190" s="238" t="str">
        <f>'CES-D Pre-Post'!BI191</f>
        <v/>
      </c>
      <c r="AC190" s="238" t="str">
        <f>'CES-D Pre-Post'!BJ191</f>
        <v/>
      </c>
      <c r="AD190" s="238" t="str">
        <f>'CES-D Pre-Post'!BK191</f>
        <v xml:space="preserve"> </v>
      </c>
      <c r="AE190" s="117" t="str">
        <f t="shared" si="7"/>
        <v/>
      </c>
      <c r="AF190" s="117" t="str">
        <f t="shared" si="8"/>
        <v/>
      </c>
    </row>
    <row r="191" spans="1:32" s="117" customFormat="1" ht="15" customHeight="1" x14ac:dyDescent="0.35">
      <c r="A191" s="201"/>
      <c r="B191" s="201"/>
      <c r="C191" s="202"/>
      <c r="D191" s="202"/>
      <c r="E191" s="240"/>
      <c r="F191" s="240"/>
      <c r="G191" s="194"/>
      <c r="H191" s="194"/>
      <c r="I191" s="194"/>
      <c r="J191" s="194"/>
      <c r="K191" s="194"/>
      <c r="L191" s="194"/>
      <c r="M191" s="195"/>
      <c r="N191" s="195"/>
      <c r="O191" s="195"/>
      <c r="P191" s="193"/>
      <c r="Q191" s="193"/>
      <c r="R191" s="193"/>
      <c r="S191" s="193"/>
      <c r="T191" s="193"/>
      <c r="U191" s="193"/>
      <c r="V191" s="193"/>
      <c r="W191" s="193"/>
      <c r="X191" s="193"/>
      <c r="Y191" s="309" t="str">
        <f t="shared" si="6"/>
        <v/>
      </c>
      <c r="Z191" s="196" t="str">
        <f>IF('CES-D Pre-Post'!F192="","",'CES-D Pre-Post'!F192)</f>
        <v/>
      </c>
      <c r="AA191" s="197" t="str">
        <f>IF('CES-D Pre-Post'!AA192="","",'CES-D Pre-Post'!AA192)</f>
        <v/>
      </c>
      <c r="AB191" s="238" t="str">
        <f>'CES-D Pre-Post'!BI192</f>
        <v/>
      </c>
      <c r="AC191" s="238" t="str">
        <f>'CES-D Pre-Post'!BJ192</f>
        <v/>
      </c>
      <c r="AD191" s="238" t="str">
        <f>'CES-D Pre-Post'!BK192</f>
        <v xml:space="preserve"> </v>
      </c>
      <c r="AE191" s="117" t="str">
        <f t="shared" si="7"/>
        <v/>
      </c>
      <c r="AF191" s="117" t="str">
        <f t="shared" si="8"/>
        <v/>
      </c>
    </row>
    <row r="192" spans="1:32" s="117" customFormat="1" ht="15" customHeight="1" x14ac:dyDescent="0.35">
      <c r="A192" s="198"/>
      <c r="B192" s="198"/>
      <c r="C192" s="199"/>
      <c r="D192" s="199"/>
      <c r="E192" s="239"/>
      <c r="F192" s="239"/>
      <c r="G192" s="200"/>
      <c r="H192" s="200"/>
      <c r="I192" s="200"/>
      <c r="J192" s="200"/>
      <c r="K192" s="200"/>
      <c r="L192" s="200"/>
      <c r="M192" s="200"/>
      <c r="N192" s="200"/>
      <c r="O192" s="200"/>
      <c r="P192" s="199"/>
      <c r="Q192" s="199"/>
      <c r="R192" s="199"/>
      <c r="S192" s="199"/>
      <c r="T192" s="199"/>
      <c r="U192" s="199"/>
      <c r="V192" s="199"/>
      <c r="W192" s="199"/>
      <c r="X192" s="199"/>
      <c r="Y192" s="308" t="str">
        <f t="shared" si="6"/>
        <v/>
      </c>
      <c r="Z192" s="196" t="str">
        <f>IF('CES-D Pre-Post'!F193="","",'CES-D Pre-Post'!F193)</f>
        <v/>
      </c>
      <c r="AA192" s="197" t="str">
        <f>IF('CES-D Pre-Post'!AA193="","",'CES-D Pre-Post'!AA193)</f>
        <v/>
      </c>
      <c r="AB192" s="238" t="str">
        <f>'CES-D Pre-Post'!BI193</f>
        <v/>
      </c>
      <c r="AC192" s="238" t="str">
        <f>'CES-D Pre-Post'!BJ193</f>
        <v/>
      </c>
      <c r="AD192" s="238" t="str">
        <f>'CES-D Pre-Post'!BK193</f>
        <v xml:space="preserve"> </v>
      </c>
      <c r="AE192" s="117" t="str">
        <f t="shared" si="7"/>
        <v/>
      </c>
      <c r="AF192" s="117" t="str">
        <f t="shared" si="8"/>
        <v/>
      </c>
    </row>
    <row r="193" spans="1:32" s="117" customFormat="1" ht="15" customHeight="1" x14ac:dyDescent="0.35">
      <c r="A193" s="201"/>
      <c r="B193" s="201"/>
      <c r="C193" s="202"/>
      <c r="D193" s="202"/>
      <c r="E193" s="240"/>
      <c r="F193" s="240"/>
      <c r="G193" s="194"/>
      <c r="H193" s="194"/>
      <c r="I193" s="194"/>
      <c r="J193" s="194"/>
      <c r="K193" s="194"/>
      <c r="L193" s="194"/>
      <c r="M193" s="195"/>
      <c r="N193" s="195"/>
      <c r="O193" s="195"/>
      <c r="P193" s="193"/>
      <c r="Q193" s="193"/>
      <c r="R193" s="193"/>
      <c r="S193" s="193"/>
      <c r="T193" s="193"/>
      <c r="U193" s="193"/>
      <c r="V193" s="193"/>
      <c r="W193" s="193"/>
      <c r="X193" s="193"/>
      <c r="Y193" s="309" t="str">
        <f t="shared" si="6"/>
        <v/>
      </c>
      <c r="Z193" s="196" t="str">
        <f>IF('CES-D Pre-Post'!F194="","",'CES-D Pre-Post'!F194)</f>
        <v/>
      </c>
      <c r="AA193" s="197" t="str">
        <f>IF('CES-D Pre-Post'!AA194="","",'CES-D Pre-Post'!AA194)</f>
        <v/>
      </c>
      <c r="AB193" s="238" t="str">
        <f>'CES-D Pre-Post'!BI194</f>
        <v/>
      </c>
      <c r="AC193" s="238" t="str">
        <f>'CES-D Pre-Post'!BJ194</f>
        <v/>
      </c>
      <c r="AD193" s="238" t="str">
        <f>'CES-D Pre-Post'!BK194</f>
        <v xml:space="preserve"> </v>
      </c>
      <c r="AE193" s="117" t="str">
        <f t="shared" si="7"/>
        <v/>
      </c>
      <c r="AF193" s="117" t="str">
        <f t="shared" si="8"/>
        <v/>
      </c>
    </row>
    <row r="194" spans="1:32" s="117" customFormat="1" ht="15" customHeight="1" x14ac:dyDescent="0.35">
      <c r="A194" s="198"/>
      <c r="B194" s="198"/>
      <c r="C194" s="199"/>
      <c r="D194" s="199"/>
      <c r="E194" s="239"/>
      <c r="F194" s="239"/>
      <c r="G194" s="200"/>
      <c r="H194" s="200"/>
      <c r="I194" s="200"/>
      <c r="J194" s="200"/>
      <c r="K194" s="200"/>
      <c r="L194" s="200"/>
      <c r="M194" s="200"/>
      <c r="N194" s="200"/>
      <c r="O194" s="200"/>
      <c r="P194" s="199"/>
      <c r="Q194" s="199"/>
      <c r="R194" s="199"/>
      <c r="S194" s="199"/>
      <c r="T194" s="199"/>
      <c r="U194" s="199"/>
      <c r="V194" s="199"/>
      <c r="W194" s="199"/>
      <c r="X194" s="199"/>
      <c r="Y194" s="308" t="str">
        <f t="shared" si="6"/>
        <v/>
      </c>
      <c r="Z194" s="196" t="str">
        <f>IF('CES-D Pre-Post'!F195="","",'CES-D Pre-Post'!F195)</f>
        <v/>
      </c>
      <c r="AA194" s="197" t="str">
        <f>IF('CES-D Pre-Post'!AA195="","",'CES-D Pre-Post'!AA195)</f>
        <v/>
      </c>
      <c r="AB194" s="238" t="str">
        <f>'CES-D Pre-Post'!BI195</f>
        <v/>
      </c>
      <c r="AC194" s="238" t="str">
        <f>'CES-D Pre-Post'!BJ195</f>
        <v/>
      </c>
      <c r="AD194" s="238" t="str">
        <f>'CES-D Pre-Post'!BK195</f>
        <v xml:space="preserve"> </v>
      </c>
      <c r="AE194" s="117" t="str">
        <f t="shared" si="7"/>
        <v/>
      </c>
      <c r="AF194" s="117" t="str">
        <f t="shared" si="8"/>
        <v/>
      </c>
    </row>
    <row r="195" spans="1:32" s="117" customFormat="1" ht="15" customHeight="1" x14ac:dyDescent="0.35">
      <c r="A195" s="201"/>
      <c r="B195" s="201"/>
      <c r="C195" s="202"/>
      <c r="D195" s="202"/>
      <c r="E195" s="240"/>
      <c r="F195" s="240"/>
      <c r="G195" s="194"/>
      <c r="H195" s="194"/>
      <c r="I195" s="194"/>
      <c r="J195" s="194"/>
      <c r="K195" s="194"/>
      <c r="L195" s="194"/>
      <c r="M195" s="195"/>
      <c r="N195" s="195"/>
      <c r="O195" s="195"/>
      <c r="P195" s="193"/>
      <c r="Q195" s="193"/>
      <c r="R195" s="193"/>
      <c r="S195" s="193"/>
      <c r="T195" s="193"/>
      <c r="U195" s="193"/>
      <c r="V195" s="193"/>
      <c r="W195" s="193"/>
      <c r="X195" s="193"/>
      <c r="Y195" s="309" t="str">
        <f t="shared" si="6"/>
        <v/>
      </c>
      <c r="Z195" s="196" t="str">
        <f>IF('CES-D Pre-Post'!F196="","",'CES-D Pre-Post'!F196)</f>
        <v/>
      </c>
      <c r="AA195" s="197" t="str">
        <f>IF('CES-D Pre-Post'!AA196="","",'CES-D Pre-Post'!AA196)</f>
        <v/>
      </c>
      <c r="AB195" s="238" t="str">
        <f>'CES-D Pre-Post'!BI196</f>
        <v/>
      </c>
      <c r="AC195" s="238" t="str">
        <f>'CES-D Pre-Post'!BJ196</f>
        <v/>
      </c>
      <c r="AD195" s="238" t="str">
        <f>'CES-D Pre-Post'!BK196</f>
        <v xml:space="preserve"> </v>
      </c>
      <c r="AE195" s="117" t="str">
        <f t="shared" si="7"/>
        <v/>
      </c>
      <c r="AF195" s="117" t="str">
        <f t="shared" si="8"/>
        <v/>
      </c>
    </row>
    <row r="196" spans="1:32" s="117" customFormat="1" ht="15" customHeight="1" x14ac:dyDescent="0.35">
      <c r="A196" s="198"/>
      <c r="B196" s="198"/>
      <c r="C196" s="199"/>
      <c r="D196" s="199"/>
      <c r="E196" s="239"/>
      <c r="F196" s="239"/>
      <c r="G196" s="200"/>
      <c r="H196" s="200"/>
      <c r="I196" s="200"/>
      <c r="J196" s="200"/>
      <c r="K196" s="200"/>
      <c r="L196" s="200"/>
      <c r="M196" s="200"/>
      <c r="N196" s="200"/>
      <c r="O196" s="200"/>
      <c r="P196" s="199"/>
      <c r="Q196" s="199"/>
      <c r="R196" s="199"/>
      <c r="S196" s="199"/>
      <c r="T196" s="199"/>
      <c r="U196" s="199"/>
      <c r="V196" s="199"/>
      <c r="W196" s="199"/>
      <c r="X196" s="199"/>
      <c r="Y196" s="308" t="str">
        <f t="shared" ref="Y196:Y259" si="9">IF(E196="","",IF(E196&gt;0,"Yes","No"))</f>
        <v/>
      </c>
      <c r="Z196" s="196" t="str">
        <f>IF('CES-D Pre-Post'!F197="","",'CES-D Pre-Post'!F197)</f>
        <v/>
      </c>
      <c r="AA196" s="197" t="str">
        <f>IF('CES-D Pre-Post'!AA197="","",'CES-D Pre-Post'!AA197)</f>
        <v/>
      </c>
      <c r="AB196" s="238" t="str">
        <f>'CES-D Pre-Post'!BI197</f>
        <v/>
      </c>
      <c r="AC196" s="238" t="str">
        <f>'CES-D Pre-Post'!BJ197</f>
        <v/>
      </c>
      <c r="AD196" s="238" t="str">
        <f>'CES-D Pre-Post'!BK197</f>
        <v xml:space="preserve"> </v>
      </c>
      <c r="AE196" s="117" t="str">
        <f t="shared" ref="AE196:AE259" si="10">IF(E196="","",INT((((YEAR(E196)-YEAR($AE$1))*12+MONTH(E196)-MONTH($AE$1)+1)+2)/3))</f>
        <v/>
      </c>
      <c r="AF196" s="117" t="str">
        <f t="shared" ref="AF196:AF259" si="11">IF(F196="","",INT((((YEAR(F196)-YEAR($AE$1))*12+MONTH(F196)-MONTH($AE$1)+1)+2)/3))</f>
        <v/>
      </c>
    </row>
    <row r="197" spans="1:32" s="117" customFormat="1" ht="15" customHeight="1" x14ac:dyDescent="0.35">
      <c r="A197" s="201"/>
      <c r="B197" s="201"/>
      <c r="C197" s="202"/>
      <c r="D197" s="202"/>
      <c r="E197" s="240"/>
      <c r="F197" s="240"/>
      <c r="G197" s="194"/>
      <c r="H197" s="194"/>
      <c r="I197" s="194"/>
      <c r="J197" s="194"/>
      <c r="K197" s="194"/>
      <c r="L197" s="194"/>
      <c r="M197" s="195"/>
      <c r="N197" s="195"/>
      <c r="O197" s="195"/>
      <c r="P197" s="193"/>
      <c r="Q197" s="193"/>
      <c r="R197" s="193"/>
      <c r="S197" s="193"/>
      <c r="T197" s="193"/>
      <c r="U197" s="193"/>
      <c r="V197" s="193"/>
      <c r="W197" s="193"/>
      <c r="X197" s="193"/>
      <c r="Y197" s="309" t="str">
        <f t="shared" si="9"/>
        <v/>
      </c>
      <c r="Z197" s="196" t="str">
        <f>IF('CES-D Pre-Post'!F198="","",'CES-D Pre-Post'!F198)</f>
        <v/>
      </c>
      <c r="AA197" s="197" t="str">
        <f>IF('CES-D Pre-Post'!AA198="","",'CES-D Pre-Post'!AA198)</f>
        <v/>
      </c>
      <c r="AB197" s="238" t="str">
        <f>'CES-D Pre-Post'!BI198</f>
        <v/>
      </c>
      <c r="AC197" s="238" t="str">
        <f>'CES-D Pre-Post'!BJ198</f>
        <v/>
      </c>
      <c r="AD197" s="238" t="str">
        <f>'CES-D Pre-Post'!BK198</f>
        <v xml:space="preserve"> </v>
      </c>
      <c r="AE197" s="117" t="str">
        <f t="shared" si="10"/>
        <v/>
      </c>
      <c r="AF197" s="117" t="str">
        <f t="shared" si="11"/>
        <v/>
      </c>
    </row>
    <row r="198" spans="1:32" s="117" customFormat="1" ht="15" customHeight="1" x14ac:dyDescent="0.35">
      <c r="A198" s="198"/>
      <c r="B198" s="198"/>
      <c r="C198" s="199"/>
      <c r="D198" s="199"/>
      <c r="E198" s="239"/>
      <c r="F198" s="239"/>
      <c r="G198" s="200"/>
      <c r="H198" s="200"/>
      <c r="I198" s="200"/>
      <c r="J198" s="200"/>
      <c r="K198" s="200"/>
      <c r="L198" s="200"/>
      <c r="M198" s="200"/>
      <c r="N198" s="200"/>
      <c r="O198" s="200"/>
      <c r="P198" s="199"/>
      <c r="Q198" s="199"/>
      <c r="R198" s="199"/>
      <c r="S198" s="199"/>
      <c r="T198" s="199"/>
      <c r="U198" s="199"/>
      <c r="V198" s="199"/>
      <c r="W198" s="199"/>
      <c r="X198" s="199"/>
      <c r="Y198" s="308" t="str">
        <f t="shared" si="9"/>
        <v/>
      </c>
      <c r="Z198" s="196" t="str">
        <f>IF('CES-D Pre-Post'!F199="","",'CES-D Pre-Post'!F199)</f>
        <v/>
      </c>
      <c r="AA198" s="197" t="str">
        <f>IF('CES-D Pre-Post'!AA199="","",'CES-D Pre-Post'!AA199)</f>
        <v/>
      </c>
      <c r="AB198" s="238" t="str">
        <f>'CES-D Pre-Post'!BI199</f>
        <v/>
      </c>
      <c r="AC198" s="238" t="str">
        <f>'CES-D Pre-Post'!BJ199</f>
        <v/>
      </c>
      <c r="AD198" s="238" t="str">
        <f>'CES-D Pre-Post'!BK199</f>
        <v xml:space="preserve"> </v>
      </c>
      <c r="AE198" s="117" t="str">
        <f t="shared" si="10"/>
        <v/>
      </c>
      <c r="AF198" s="117" t="str">
        <f t="shared" si="11"/>
        <v/>
      </c>
    </row>
    <row r="199" spans="1:32" s="117" customFormat="1" ht="15" customHeight="1" x14ac:dyDescent="0.35">
      <c r="A199" s="201"/>
      <c r="B199" s="201"/>
      <c r="C199" s="202"/>
      <c r="D199" s="202"/>
      <c r="E199" s="240"/>
      <c r="F199" s="240"/>
      <c r="G199" s="194"/>
      <c r="H199" s="194"/>
      <c r="I199" s="194"/>
      <c r="J199" s="194"/>
      <c r="K199" s="194"/>
      <c r="L199" s="194"/>
      <c r="M199" s="195"/>
      <c r="N199" s="195"/>
      <c r="O199" s="195"/>
      <c r="P199" s="193"/>
      <c r="Q199" s="193"/>
      <c r="R199" s="193"/>
      <c r="S199" s="193"/>
      <c r="T199" s="193"/>
      <c r="U199" s="193"/>
      <c r="V199" s="193"/>
      <c r="W199" s="193"/>
      <c r="X199" s="193"/>
      <c r="Y199" s="309" t="str">
        <f t="shared" si="9"/>
        <v/>
      </c>
      <c r="Z199" s="196" t="str">
        <f>IF('CES-D Pre-Post'!F200="","",'CES-D Pre-Post'!F200)</f>
        <v/>
      </c>
      <c r="AA199" s="197" t="str">
        <f>IF('CES-D Pre-Post'!AA200="","",'CES-D Pre-Post'!AA200)</f>
        <v/>
      </c>
      <c r="AB199" s="238" t="str">
        <f>'CES-D Pre-Post'!BI200</f>
        <v/>
      </c>
      <c r="AC199" s="238" t="str">
        <f>'CES-D Pre-Post'!BJ200</f>
        <v/>
      </c>
      <c r="AD199" s="238" t="str">
        <f>'CES-D Pre-Post'!BK200</f>
        <v xml:space="preserve"> </v>
      </c>
      <c r="AE199" s="117" t="str">
        <f t="shared" si="10"/>
        <v/>
      </c>
      <c r="AF199" s="117" t="str">
        <f t="shared" si="11"/>
        <v/>
      </c>
    </row>
    <row r="200" spans="1:32" s="117" customFormat="1" ht="15" customHeight="1" x14ac:dyDescent="0.35">
      <c r="A200" s="198"/>
      <c r="B200" s="198"/>
      <c r="C200" s="199"/>
      <c r="D200" s="199"/>
      <c r="E200" s="239"/>
      <c r="F200" s="239"/>
      <c r="G200" s="200"/>
      <c r="H200" s="200"/>
      <c r="I200" s="200"/>
      <c r="J200" s="200"/>
      <c r="K200" s="200"/>
      <c r="L200" s="200"/>
      <c r="M200" s="200"/>
      <c r="N200" s="200"/>
      <c r="O200" s="200"/>
      <c r="P200" s="199"/>
      <c r="Q200" s="199"/>
      <c r="R200" s="199"/>
      <c r="S200" s="199"/>
      <c r="T200" s="199"/>
      <c r="U200" s="199"/>
      <c r="V200" s="199"/>
      <c r="W200" s="199"/>
      <c r="X200" s="199"/>
      <c r="Y200" s="308" t="str">
        <f t="shared" si="9"/>
        <v/>
      </c>
      <c r="Z200" s="196" t="str">
        <f>IF('CES-D Pre-Post'!F201="","",'CES-D Pre-Post'!F201)</f>
        <v/>
      </c>
      <c r="AA200" s="197" t="str">
        <f>IF('CES-D Pre-Post'!AA201="","",'CES-D Pre-Post'!AA201)</f>
        <v/>
      </c>
      <c r="AB200" s="238" t="str">
        <f>'CES-D Pre-Post'!BI201</f>
        <v/>
      </c>
      <c r="AC200" s="238" t="str">
        <f>'CES-D Pre-Post'!BJ201</f>
        <v/>
      </c>
      <c r="AD200" s="238" t="str">
        <f>'CES-D Pre-Post'!BK201</f>
        <v xml:space="preserve"> </v>
      </c>
      <c r="AE200" s="117" t="str">
        <f t="shared" si="10"/>
        <v/>
      </c>
      <c r="AF200" s="117" t="str">
        <f t="shared" si="11"/>
        <v/>
      </c>
    </row>
    <row r="201" spans="1:32" s="117" customFormat="1" ht="15" customHeight="1" x14ac:dyDescent="0.35">
      <c r="A201" s="201"/>
      <c r="B201" s="201"/>
      <c r="C201" s="202"/>
      <c r="D201" s="202"/>
      <c r="E201" s="240"/>
      <c r="F201" s="240"/>
      <c r="G201" s="194"/>
      <c r="H201" s="194"/>
      <c r="I201" s="194"/>
      <c r="J201" s="194"/>
      <c r="K201" s="194"/>
      <c r="L201" s="194"/>
      <c r="M201" s="195"/>
      <c r="N201" s="195"/>
      <c r="O201" s="195"/>
      <c r="P201" s="193"/>
      <c r="Q201" s="193"/>
      <c r="R201" s="193"/>
      <c r="S201" s="193"/>
      <c r="T201" s="193"/>
      <c r="U201" s="193"/>
      <c r="V201" s="193"/>
      <c r="W201" s="193"/>
      <c r="X201" s="193"/>
      <c r="Y201" s="309" t="str">
        <f t="shared" si="9"/>
        <v/>
      </c>
      <c r="Z201" s="196" t="str">
        <f>IF('CES-D Pre-Post'!F202="","",'CES-D Pre-Post'!F202)</f>
        <v/>
      </c>
      <c r="AA201" s="197" t="str">
        <f>IF('CES-D Pre-Post'!AA202="","",'CES-D Pre-Post'!AA202)</f>
        <v/>
      </c>
      <c r="AB201" s="238" t="str">
        <f>'CES-D Pre-Post'!BI202</f>
        <v/>
      </c>
      <c r="AC201" s="238" t="str">
        <f>'CES-D Pre-Post'!BJ202</f>
        <v/>
      </c>
      <c r="AD201" s="238" t="str">
        <f>'CES-D Pre-Post'!BK202</f>
        <v xml:space="preserve"> </v>
      </c>
      <c r="AE201" s="117" t="str">
        <f t="shared" si="10"/>
        <v/>
      </c>
      <c r="AF201" s="117" t="str">
        <f t="shared" si="11"/>
        <v/>
      </c>
    </row>
    <row r="202" spans="1:32" s="117" customFormat="1" ht="15" customHeight="1" x14ac:dyDescent="0.35">
      <c r="A202" s="198"/>
      <c r="B202" s="198"/>
      <c r="C202" s="199"/>
      <c r="D202" s="199"/>
      <c r="E202" s="239"/>
      <c r="F202" s="239"/>
      <c r="G202" s="200"/>
      <c r="H202" s="200"/>
      <c r="I202" s="200"/>
      <c r="J202" s="200"/>
      <c r="K202" s="200"/>
      <c r="L202" s="200"/>
      <c r="M202" s="200"/>
      <c r="N202" s="200"/>
      <c r="O202" s="200"/>
      <c r="P202" s="199"/>
      <c r="Q202" s="199"/>
      <c r="R202" s="199"/>
      <c r="S202" s="199"/>
      <c r="T202" s="199"/>
      <c r="U202" s="199"/>
      <c r="V202" s="199"/>
      <c r="W202" s="199"/>
      <c r="X202" s="199"/>
      <c r="Y202" s="308" t="str">
        <f t="shared" si="9"/>
        <v/>
      </c>
      <c r="Z202" s="196" t="str">
        <f>IF('CES-D Pre-Post'!F203="","",'CES-D Pre-Post'!F203)</f>
        <v/>
      </c>
      <c r="AA202" s="197" t="str">
        <f>IF('CES-D Pre-Post'!AA203="","",'CES-D Pre-Post'!AA203)</f>
        <v/>
      </c>
      <c r="AB202" s="238" t="str">
        <f>'CES-D Pre-Post'!BI203</f>
        <v/>
      </c>
      <c r="AC202" s="238" t="str">
        <f>'CES-D Pre-Post'!BJ203</f>
        <v/>
      </c>
      <c r="AD202" s="238" t="str">
        <f>'CES-D Pre-Post'!BK203</f>
        <v xml:space="preserve"> </v>
      </c>
      <c r="AE202" s="117" t="str">
        <f t="shared" si="10"/>
        <v/>
      </c>
      <c r="AF202" s="117" t="str">
        <f t="shared" si="11"/>
        <v/>
      </c>
    </row>
    <row r="203" spans="1:32" s="117" customFormat="1" ht="15" customHeight="1" x14ac:dyDescent="0.35">
      <c r="A203" s="201"/>
      <c r="B203" s="201"/>
      <c r="C203" s="202"/>
      <c r="D203" s="202"/>
      <c r="E203" s="240"/>
      <c r="F203" s="240"/>
      <c r="G203" s="194"/>
      <c r="H203" s="194"/>
      <c r="I203" s="194"/>
      <c r="J203" s="194"/>
      <c r="K203" s="194"/>
      <c r="L203" s="194"/>
      <c r="M203" s="195"/>
      <c r="N203" s="195"/>
      <c r="O203" s="195"/>
      <c r="P203" s="193"/>
      <c r="Q203" s="193"/>
      <c r="R203" s="193"/>
      <c r="S203" s="193"/>
      <c r="T203" s="193"/>
      <c r="U203" s="193"/>
      <c r="V203" s="193"/>
      <c r="W203" s="193"/>
      <c r="X203" s="193"/>
      <c r="Y203" s="309" t="str">
        <f t="shared" si="9"/>
        <v/>
      </c>
      <c r="Z203" s="196" t="str">
        <f>IF('CES-D Pre-Post'!F204="","",'CES-D Pre-Post'!F204)</f>
        <v/>
      </c>
      <c r="AA203" s="197" t="str">
        <f>IF('CES-D Pre-Post'!AA204="","",'CES-D Pre-Post'!AA204)</f>
        <v/>
      </c>
      <c r="AB203" s="238" t="str">
        <f>'CES-D Pre-Post'!BI204</f>
        <v/>
      </c>
      <c r="AC203" s="238" t="str">
        <f>'CES-D Pre-Post'!BJ204</f>
        <v/>
      </c>
      <c r="AD203" s="238" t="str">
        <f>'CES-D Pre-Post'!BK204</f>
        <v xml:space="preserve"> </v>
      </c>
      <c r="AE203" s="117" t="str">
        <f t="shared" si="10"/>
        <v/>
      </c>
      <c r="AF203" s="117" t="str">
        <f t="shared" si="11"/>
        <v/>
      </c>
    </row>
    <row r="204" spans="1:32" s="117" customFormat="1" ht="15" customHeight="1" x14ac:dyDescent="0.35">
      <c r="A204" s="198"/>
      <c r="B204" s="198"/>
      <c r="C204" s="199"/>
      <c r="D204" s="199"/>
      <c r="E204" s="239"/>
      <c r="F204" s="239"/>
      <c r="G204" s="200"/>
      <c r="H204" s="200"/>
      <c r="I204" s="200"/>
      <c r="J204" s="200"/>
      <c r="K204" s="200"/>
      <c r="L204" s="200"/>
      <c r="M204" s="200"/>
      <c r="N204" s="200"/>
      <c r="O204" s="200"/>
      <c r="P204" s="199"/>
      <c r="Q204" s="199"/>
      <c r="R204" s="199"/>
      <c r="S204" s="199"/>
      <c r="T204" s="199"/>
      <c r="U204" s="199"/>
      <c r="V204" s="199"/>
      <c r="W204" s="199"/>
      <c r="X204" s="199"/>
      <c r="Y204" s="308" t="str">
        <f t="shared" si="9"/>
        <v/>
      </c>
      <c r="Z204" s="196" t="str">
        <f>IF('CES-D Pre-Post'!F205="","",'CES-D Pre-Post'!F205)</f>
        <v/>
      </c>
      <c r="AA204" s="197" t="str">
        <f>IF('CES-D Pre-Post'!AA205="","",'CES-D Pre-Post'!AA205)</f>
        <v/>
      </c>
      <c r="AB204" s="238" t="str">
        <f>'CES-D Pre-Post'!BI205</f>
        <v/>
      </c>
      <c r="AC204" s="238" t="str">
        <f>'CES-D Pre-Post'!BJ205</f>
        <v/>
      </c>
      <c r="AD204" s="238" t="str">
        <f>'CES-D Pre-Post'!BK205</f>
        <v xml:space="preserve"> </v>
      </c>
      <c r="AE204" s="117" t="str">
        <f t="shared" si="10"/>
        <v/>
      </c>
      <c r="AF204" s="117" t="str">
        <f t="shared" si="11"/>
        <v/>
      </c>
    </row>
    <row r="205" spans="1:32" s="117" customFormat="1" ht="15" customHeight="1" x14ac:dyDescent="0.35">
      <c r="A205" s="201"/>
      <c r="B205" s="201"/>
      <c r="C205" s="202"/>
      <c r="D205" s="202"/>
      <c r="E205" s="240"/>
      <c r="F205" s="240"/>
      <c r="G205" s="194"/>
      <c r="H205" s="194"/>
      <c r="I205" s="194"/>
      <c r="J205" s="194"/>
      <c r="K205" s="194"/>
      <c r="L205" s="194"/>
      <c r="M205" s="195"/>
      <c r="N205" s="195"/>
      <c r="O205" s="195"/>
      <c r="P205" s="193"/>
      <c r="Q205" s="193"/>
      <c r="R205" s="193"/>
      <c r="S205" s="193"/>
      <c r="T205" s="193"/>
      <c r="U205" s="193"/>
      <c r="V205" s="193"/>
      <c r="W205" s="193"/>
      <c r="X205" s="193"/>
      <c r="Y205" s="309" t="str">
        <f t="shared" si="9"/>
        <v/>
      </c>
      <c r="Z205" s="196" t="str">
        <f>IF('CES-D Pre-Post'!F206="","",'CES-D Pre-Post'!F206)</f>
        <v/>
      </c>
      <c r="AA205" s="197" t="str">
        <f>IF('CES-D Pre-Post'!AA206="","",'CES-D Pre-Post'!AA206)</f>
        <v/>
      </c>
      <c r="AB205" s="238" t="str">
        <f>'CES-D Pre-Post'!BI206</f>
        <v/>
      </c>
      <c r="AC205" s="238" t="str">
        <f>'CES-D Pre-Post'!BJ206</f>
        <v/>
      </c>
      <c r="AD205" s="238" t="str">
        <f>'CES-D Pre-Post'!BK206</f>
        <v xml:space="preserve"> </v>
      </c>
      <c r="AE205" s="117" t="str">
        <f t="shared" si="10"/>
        <v/>
      </c>
      <c r="AF205" s="117" t="str">
        <f t="shared" si="11"/>
        <v/>
      </c>
    </row>
    <row r="206" spans="1:32" s="117" customFormat="1" ht="15" customHeight="1" x14ac:dyDescent="0.35">
      <c r="A206" s="198"/>
      <c r="B206" s="198"/>
      <c r="C206" s="199"/>
      <c r="D206" s="199"/>
      <c r="E206" s="239"/>
      <c r="F206" s="239"/>
      <c r="G206" s="200"/>
      <c r="H206" s="200"/>
      <c r="I206" s="200"/>
      <c r="J206" s="200"/>
      <c r="K206" s="200"/>
      <c r="L206" s="200"/>
      <c r="M206" s="200"/>
      <c r="N206" s="200"/>
      <c r="O206" s="200"/>
      <c r="P206" s="199"/>
      <c r="Q206" s="199"/>
      <c r="R206" s="199"/>
      <c r="S206" s="199"/>
      <c r="T206" s="199"/>
      <c r="U206" s="199"/>
      <c r="V206" s="199"/>
      <c r="W206" s="199"/>
      <c r="X206" s="199"/>
      <c r="Y206" s="308" t="str">
        <f t="shared" si="9"/>
        <v/>
      </c>
      <c r="Z206" s="196" t="str">
        <f>IF('CES-D Pre-Post'!F207="","",'CES-D Pre-Post'!F207)</f>
        <v/>
      </c>
      <c r="AA206" s="197" t="str">
        <f>IF('CES-D Pre-Post'!AA207="","",'CES-D Pre-Post'!AA207)</f>
        <v/>
      </c>
      <c r="AB206" s="238" t="str">
        <f>'CES-D Pre-Post'!BI207</f>
        <v/>
      </c>
      <c r="AC206" s="238" t="str">
        <f>'CES-D Pre-Post'!BJ207</f>
        <v/>
      </c>
      <c r="AD206" s="238" t="str">
        <f>'CES-D Pre-Post'!BK207</f>
        <v xml:space="preserve"> </v>
      </c>
      <c r="AE206" s="117" t="str">
        <f t="shared" si="10"/>
        <v/>
      </c>
      <c r="AF206" s="117" t="str">
        <f t="shared" si="11"/>
        <v/>
      </c>
    </row>
    <row r="207" spans="1:32" s="117" customFormat="1" ht="15" customHeight="1" x14ac:dyDescent="0.35">
      <c r="A207" s="201"/>
      <c r="B207" s="201"/>
      <c r="C207" s="202"/>
      <c r="D207" s="202"/>
      <c r="E207" s="240"/>
      <c r="F207" s="240"/>
      <c r="G207" s="194"/>
      <c r="H207" s="194"/>
      <c r="I207" s="194"/>
      <c r="J207" s="194"/>
      <c r="K207" s="194"/>
      <c r="L207" s="194"/>
      <c r="M207" s="195"/>
      <c r="N207" s="195"/>
      <c r="O207" s="195"/>
      <c r="P207" s="193"/>
      <c r="Q207" s="193"/>
      <c r="R207" s="193"/>
      <c r="S207" s="193"/>
      <c r="T207" s="193"/>
      <c r="U207" s="193"/>
      <c r="V207" s="193"/>
      <c r="W207" s="193"/>
      <c r="X207" s="193"/>
      <c r="Y207" s="309" t="str">
        <f t="shared" si="9"/>
        <v/>
      </c>
      <c r="Z207" s="196" t="str">
        <f>IF('CES-D Pre-Post'!F208="","",'CES-D Pre-Post'!F208)</f>
        <v/>
      </c>
      <c r="AA207" s="197" t="str">
        <f>IF('CES-D Pre-Post'!AA208="","",'CES-D Pre-Post'!AA208)</f>
        <v/>
      </c>
      <c r="AB207" s="238" t="str">
        <f>'CES-D Pre-Post'!BI208</f>
        <v/>
      </c>
      <c r="AC207" s="238" t="str">
        <f>'CES-D Pre-Post'!BJ208</f>
        <v/>
      </c>
      <c r="AD207" s="238" t="str">
        <f>'CES-D Pre-Post'!BK208</f>
        <v xml:space="preserve"> </v>
      </c>
      <c r="AE207" s="117" t="str">
        <f t="shared" si="10"/>
        <v/>
      </c>
      <c r="AF207" s="117" t="str">
        <f t="shared" si="11"/>
        <v/>
      </c>
    </row>
    <row r="208" spans="1:32" s="117" customFormat="1" ht="15" customHeight="1" x14ac:dyDescent="0.35">
      <c r="A208" s="198"/>
      <c r="B208" s="198"/>
      <c r="C208" s="199"/>
      <c r="D208" s="199"/>
      <c r="E208" s="239"/>
      <c r="F208" s="239"/>
      <c r="G208" s="200"/>
      <c r="H208" s="200"/>
      <c r="I208" s="200"/>
      <c r="J208" s="200"/>
      <c r="K208" s="200"/>
      <c r="L208" s="200"/>
      <c r="M208" s="200"/>
      <c r="N208" s="200"/>
      <c r="O208" s="200"/>
      <c r="P208" s="199"/>
      <c r="Q208" s="199"/>
      <c r="R208" s="199"/>
      <c r="S208" s="199"/>
      <c r="T208" s="199"/>
      <c r="U208" s="199"/>
      <c r="V208" s="199"/>
      <c r="W208" s="199"/>
      <c r="X208" s="199"/>
      <c r="Y208" s="308" t="str">
        <f t="shared" si="9"/>
        <v/>
      </c>
      <c r="Z208" s="196" t="str">
        <f>IF('CES-D Pre-Post'!F209="","",'CES-D Pre-Post'!F209)</f>
        <v/>
      </c>
      <c r="AA208" s="197" t="str">
        <f>IF('CES-D Pre-Post'!AA209="","",'CES-D Pre-Post'!AA209)</f>
        <v/>
      </c>
      <c r="AB208" s="238" t="str">
        <f>'CES-D Pre-Post'!BI209</f>
        <v/>
      </c>
      <c r="AC208" s="238" t="str">
        <f>'CES-D Pre-Post'!BJ209</f>
        <v/>
      </c>
      <c r="AD208" s="238" t="str">
        <f>'CES-D Pre-Post'!BK209</f>
        <v xml:space="preserve"> </v>
      </c>
      <c r="AE208" s="117" t="str">
        <f t="shared" si="10"/>
        <v/>
      </c>
      <c r="AF208" s="117" t="str">
        <f t="shared" si="11"/>
        <v/>
      </c>
    </row>
    <row r="209" spans="1:32" s="117" customFormat="1" ht="15" customHeight="1" x14ac:dyDescent="0.35">
      <c r="A209" s="201"/>
      <c r="B209" s="201"/>
      <c r="C209" s="202"/>
      <c r="D209" s="202"/>
      <c r="E209" s="240"/>
      <c r="F209" s="240"/>
      <c r="G209" s="194"/>
      <c r="H209" s="194"/>
      <c r="I209" s="194"/>
      <c r="J209" s="194"/>
      <c r="K209" s="194"/>
      <c r="L209" s="194"/>
      <c r="M209" s="195"/>
      <c r="N209" s="195"/>
      <c r="O209" s="195"/>
      <c r="P209" s="193"/>
      <c r="Q209" s="193"/>
      <c r="R209" s="193"/>
      <c r="S209" s="193"/>
      <c r="T209" s="193"/>
      <c r="U209" s="193"/>
      <c r="V209" s="193"/>
      <c r="W209" s="193"/>
      <c r="X209" s="193"/>
      <c r="Y209" s="309" t="str">
        <f t="shared" si="9"/>
        <v/>
      </c>
      <c r="Z209" s="196" t="str">
        <f>IF('CES-D Pre-Post'!F210="","",'CES-D Pre-Post'!F210)</f>
        <v/>
      </c>
      <c r="AA209" s="197" t="str">
        <f>IF('CES-D Pre-Post'!AA210="","",'CES-D Pre-Post'!AA210)</f>
        <v/>
      </c>
      <c r="AB209" s="238" t="str">
        <f>'CES-D Pre-Post'!BI210</f>
        <v/>
      </c>
      <c r="AC209" s="238" t="str">
        <f>'CES-D Pre-Post'!BJ210</f>
        <v/>
      </c>
      <c r="AD209" s="238" t="str">
        <f>'CES-D Pre-Post'!BK210</f>
        <v xml:space="preserve"> </v>
      </c>
      <c r="AE209" s="117" t="str">
        <f t="shared" si="10"/>
        <v/>
      </c>
      <c r="AF209" s="117" t="str">
        <f t="shared" si="11"/>
        <v/>
      </c>
    </row>
    <row r="210" spans="1:32" s="117" customFormat="1" ht="15" customHeight="1" x14ac:dyDescent="0.35">
      <c r="A210" s="198"/>
      <c r="B210" s="198"/>
      <c r="C210" s="199"/>
      <c r="D210" s="199"/>
      <c r="E210" s="239"/>
      <c r="F210" s="239"/>
      <c r="G210" s="200"/>
      <c r="H210" s="200"/>
      <c r="I210" s="200"/>
      <c r="J210" s="200"/>
      <c r="K210" s="200"/>
      <c r="L210" s="200"/>
      <c r="M210" s="200"/>
      <c r="N210" s="200"/>
      <c r="O210" s="200"/>
      <c r="P210" s="199"/>
      <c r="Q210" s="199"/>
      <c r="R210" s="199"/>
      <c r="S210" s="199"/>
      <c r="T210" s="199"/>
      <c r="U210" s="199"/>
      <c r="V210" s="199"/>
      <c r="W210" s="199"/>
      <c r="X210" s="199"/>
      <c r="Y210" s="308" t="str">
        <f t="shared" si="9"/>
        <v/>
      </c>
      <c r="Z210" s="196" t="str">
        <f>IF('CES-D Pre-Post'!F211="","",'CES-D Pre-Post'!F211)</f>
        <v/>
      </c>
      <c r="AA210" s="197" t="str">
        <f>IF('CES-D Pre-Post'!AA211="","",'CES-D Pre-Post'!AA211)</f>
        <v/>
      </c>
      <c r="AB210" s="238" t="str">
        <f>'CES-D Pre-Post'!BI211</f>
        <v/>
      </c>
      <c r="AC210" s="238" t="str">
        <f>'CES-D Pre-Post'!BJ211</f>
        <v/>
      </c>
      <c r="AD210" s="238" t="str">
        <f>'CES-D Pre-Post'!BK211</f>
        <v xml:space="preserve"> </v>
      </c>
      <c r="AE210" s="117" t="str">
        <f t="shared" si="10"/>
        <v/>
      </c>
      <c r="AF210" s="117" t="str">
        <f t="shared" si="11"/>
        <v/>
      </c>
    </row>
    <row r="211" spans="1:32" s="117" customFormat="1" ht="15" customHeight="1" x14ac:dyDescent="0.35">
      <c r="A211" s="201"/>
      <c r="B211" s="201"/>
      <c r="C211" s="202"/>
      <c r="D211" s="202"/>
      <c r="E211" s="240"/>
      <c r="F211" s="240"/>
      <c r="G211" s="194"/>
      <c r="H211" s="194"/>
      <c r="I211" s="194"/>
      <c r="J211" s="194"/>
      <c r="K211" s="194"/>
      <c r="L211" s="194"/>
      <c r="M211" s="195"/>
      <c r="N211" s="195"/>
      <c r="O211" s="195"/>
      <c r="P211" s="193"/>
      <c r="Q211" s="193"/>
      <c r="R211" s="193"/>
      <c r="S211" s="193"/>
      <c r="T211" s="193"/>
      <c r="U211" s="193"/>
      <c r="V211" s="193"/>
      <c r="W211" s="193"/>
      <c r="X211" s="193"/>
      <c r="Y211" s="309" t="str">
        <f t="shared" si="9"/>
        <v/>
      </c>
      <c r="Z211" s="196" t="str">
        <f>IF('CES-D Pre-Post'!F212="","",'CES-D Pre-Post'!F212)</f>
        <v/>
      </c>
      <c r="AA211" s="197" t="str">
        <f>IF('CES-D Pre-Post'!AA212="","",'CES-D Pre-Post'!AA212)</f>
        <v/>
      </c>
      <c r="AB211" s="238" t="str">
        <f>'CES-D Pre-Post'!BI212</f>
        <v/>
      </c>
      <c r="AC211" s="238" t="str">
        <f>'CES-D Pre-Post'!BJ212</f>
        <v/>
      </c>
      <c r="AD211" s="238" t="str">
        <f>'CES-D Pre-Post'!BK212</f>
        <v xml:space="preserve"> </v>
      </c>
      <c r="AE211" s="117" t="str">
        <f t="shared" si="10"/>
        <v/>
      </c>
      <c r="AF211" s="117" t="str">
        <f t="shared" si="11"/>
        <v/>
      </c>
    </row>
    <row r="212" spans="1:32" s="117" customFormat="1" ht="15" customHeight="1" x14ac:dyDescent="0.35">
      <c r="A212" s="198"/>
      <c r="B212" s="198"/>
      <c r="C212" s="199"/>
      <c r="D212" s="199"/>
      <c r="E212" s="239"/>
      <c r="F212" s="239"/>
      <c r="G212" s="200"/>
      <c r="H212" s="200"/>
      <c r="I212" s="200"/>
      <c r="J212" s="200"/>
      <c r="K212" s="200"/>
      <c r="L212" s="200"/>
      <c r="M212" s="200"/>
      <c r="N212" s="200"/>
      <c r="O212" s="200"/>
      <c r="P212" s="199"/>
      <c r="Q212" s="199"/>
      <c r="R212" s="199"/>
      <c r="S212" s="199"/>
      <c r="T212" s="199"/>
      <c r="U212" s="199"/>
      <c r="V212" s="199"/>
      <c r="W212" s="199"/>
      <c r="X212" s="199"/>
      <c r="Y212" s="308" t="str">
        <f t="shared" si="9"/>
        <v/>
      </c>
      <c r="Z212" s="196" t="str">
        <f>IF('CES-D Pre-Post'!F213="","",'CES-D Pre-Post'!F213)</f>
        <v/>
      </c>
      <c r="AA212" s="197" t="str">
        <f>IF('CES-D Pre-Post'!AA213="","",'CES-D Pre-Post'!AA213)</f>
        <v/>
      </c>
      <c r="AB212" s="238" t="str">
        <f>'CES-D Pre-Post'!BI213</f>
        <v/>
      </c>
      <c r="AC212" s="238" t="str">
        <f>'CES-D Pre-Post'!BJ213</f>
        <v/>
      </c>
      <c r="AD212" s="238" t="str">
        <f>'CES-D Pre-Post'!BK213</f>
        <v xml:space="preserve"> </v>
      </c>
      <c r="AE212" s="117" t="str">
        <f t="shared" si="10"/>
        <v/>
      </c>
      <c r="AF212" s="117" t="str">
        <f t="shared" si="11"/>
        <v/>
      </c>
    </row>
    <row r="213" spans="1:32" s="117" customFormat="1" ht="15" customHeight="1" x14ac:dyDescent="0.35">
      <c r="A213" s="201"/>
      <c r="B213" s="201"/>
      <c r="C213" s="202"/>
      <c r="D213" s="202"/>
      <c r="E213" s="240"/>
      <c r="F213" s="240"/>
      <c r="G213" s="194"/>
      <c r="H213" s="194"/>
      <c r="I213" s="194"/>
      <c r="J213" s="194"/>
      <c r="K213" s="194"/>
      <c r="L213" s="194"/>
      <c r="M213" s="195"/>
      <c r="N213" s="195"/>
      <c r="O213" s="195"/>
      <c r="P213" s="193"/>
      <c r="Q213" s="193"/>
      <c r="R213" s="193"/>
      <c r="S213" s="193"/>
      <c r="T213" s="193"/>
      <c r="U213" s="193"/>
      <c r="V213" s="193"/>
      <c r="W213" s="193"/>
      <c r="X213" s="193"/>
      <c r="Y213" s="309" t="str">
        <f t="shared" si="9"/>
        <v/>
      </c>
      <c r="Z213" s="196" t="str">
        <f>IF('CES-D Pre-Post'!F214="","",'CES-D Pre-Post'!F214)</f>
        <v/>
      </c>
      <c r="AA213" s="197" t="str">
        <f>IF('CES-D Pre-Post'!AA214="","",'CES-D Pre-Post'!AA214)</f>
        <v/>
      </c>
      <c r="AB213" s="238" t="str">
        <f>'CES-D Pre-Post'!BI214</f>
        <v/>
      </c>
      <c r="AC213" s="238" t="str">
        <f>'CES-D Pre-Post'!BJ214</f>
        <v/>
      </c>
      <c r="AD213" s="238" t="str">
        <f>'CES-D Pre-Post'!BK214</f>
        <v xml:space="preserve"> </v>
      </c>
      <c r="AE213" s="117" t="str">
        <f t="shared" si="10"/>
        <v/>
      </c>
      <c r="AF213" s="117" t="str">
        <f t="shared" si="11"/>
        <v/>
      </c>
    </row>
    <row r="214" spans="1:32" s="117" customFormat="1" ht="15" customHeight="1" x14ac:dyDescent="0.35">
      <c r="A214" s="198"/>
      <c r="B214" s="198"/>
      <c r="C214" s="199"/>
      <c r="D214" s="199"/>
      <c r="E214" s="239"/>
      <c r="F214" s="239"/>
      <c r="G214" s="200"/>
      <c r="H214" s="200"/>
      <c r="I214" s="200"/>
      <c r="J214" s="200"/>
      <c r="K214" s="200"/>
      <c r="L214" s="200"/>
      <c r="M214" s="200"/>
      <c r="N214" s="200"/>
      <c r="O214" s="200"/>
      <c r="P214" s="199"/>
      <c r="Q214" s="199"/>
      <c r="R214" s="199"/>
      <c r="S214" s="199"/>
      <c r="T214" s="199"/>
      <c r="U214" s="199"/>
      <c r="V214" s="199"/>
      <c r="W214" s="199"/>
      <c r="X214" s="199"/>
      <c r="Y214" s="308" t="str">
        <f t="shared" si="9"/>
        <v/>
      </c>
      <c r="Z214" s="196" t="str">
        <f>IF('CES-D Pre-Post'!F215="","",'CES-D Pre-Post'!F215)</f>
        <v/>
      </c>
      <c r="AA214" s="197" t="str">
        <f>IF('CES-D Pre-Post'!AA215="","",'CES-D Pre-Post'!AA215)</f>
        <v/>
      </c>
      <c r="AB214" s="238" t="str">
        <f>'CES-D Pre-Post'!BI215</f>
        <v/>
      </c>
      <c r="AC214" s="238" t="str">
        <f>'CES-D Pre-Post'!BJ215</f>
        <v/>
      </c>
      <c r="AD214" s="238" t="str">
        <f>'CES-D Pre-Post'!BK215</f>
        <v xml:space="preserve"> </v>
      </c>
      <c r="AE214" s="117" t="str">
        <f t="shared" si="10"/>
        <v/>
      </c>
      <c r="AF214" s="117" t="str">
        <f t="shared" si="11"/>
        <v/>
      </c>
    </row>
    <row r="215" spans="1:32" s="117" customFormat="1" ht="15" customHeight="1" x14ac:dyDescent="0.35">
      <c r="A215" s="201"/>
      <c r="B215" s="201"/>
      <c r="C215" s="202"/>
      <c r="D215" s="202"/>
      <c r="E215" s="240"/>
      <c r="F215" s="240"/>
      <c r="G215" s="194"/>
      <c r="H215" s="194"/>
      <c r="I215" s="194"/>
      <c r="J215" s="194"/>
      <c r="K215" s="194"/>
      <c r="L215" s="194"/>
      <c r="M215" s="195"/>
      <c r="N215" s="195"/>
      <c r="O215" s="195"/>
      <c r="P215" s="193"/>
      <c r="Q215" s="193"/>
      <c r="R215" s="193"/>
      <c r="S215" s="193"/>
      <c r="T215" s="193"/>
      <c r="U215" s="193"/>
      <c r="V215" s="193"/>
      <c r="W215" s="193"/>
      <c r="X215" s="193"/>
      <c r="Y215" s="309" t="str">
        <f t="shared" si="9"/>
        <v/>
      </c>
      <c r="Z215" s="196" t="str">
        <f>IF('CES-D Pre-Post'!F216="","",'CES-D Pre-Post'!F216)</f>
        <v/>
      </c>
      <c r="AA215" s="197" t="str">
        <f>IF('CES-D Pre-Post'!AA216="","",'CES-D Pre-Post'!AA216)</f>
        <v/>
      </c>
      <c r="AB215" s="238" t="str">
        <f>'CES-D Pre-Post'!BI216</f>
        <v/>
      </c>
      <c r="AC215" s="238" t="str">
        <f>'CES-D Pre-Post'!BJ216</f>
        <v/>
      </c>
      <c r="AD215" s="238" t="str">
        <f>'CES-D Pre-Post'!BK216</f>
        <v xml:space="preserve"> </v>
      </c>
      <c r="AE215" s="117" t="str">
        <f t="shared" si="10"/>
        <v/>
      </c>
      <c r="AF215" s="117" t="str">
        <f t="shared" si="11"/>
        <v/>
      </c>
    </row>
    <row r="216" spans="1:32" s="117" customFormat="1" ht="15" customHeight="1" x14ac:dyDescent="0.35">
      <c r="A216" s="198"/>
      <c r="B216" s="198"/>
      <c r="C216" s="199"/>
      <c r="D216" s="199"/>
      <c r="E216" s="239"/>
      <c r="F216" s="239"/>
      <c r="G216" s="200"/>
      <c r="H216" s="200"/>
      <c r="I216" s="200"/>
      <c r="J216" s="200"/>
      <c r="K216" s="200"/>
      <c r="L216" s="200"/>
      <c r="M216" s="200"/>
      <c r="N216" s="200"/>
      <c r="O216" s="200"/>
      <c r="P216" s="199"/>
      <c r="Q216" s="199"/>
      <c r="R216" s="199"/>
      <c r="S216" s="199"/>
      <c r="T216" s="199"/>
      <c r="U216" s="199"/>
      <c r="V216" s="199"/>
      <c r="W216" s="199"/>
      <c r="X216" s="199"/>
      <c r="Y216" s="308" t="str">
        <f t="shared" si="9"/>
        <v/>
      </c>
      <c r="Z216" s="196" t="str">
        <f>IF('CES-D Pre-Post'!F217="","",'CES-D Pre-Post'!F217)</f>
        <v/>
      </c>
      <c r="AA216" s="197" t="str">
        <f>IF('CES-D Pre-Post'!AA217="","",'CES-D Pre-Post'!AA217)</f>
        <v/>
      </c>
      <c r="AB216" s="238" t="str">
        <f>'CES-D Pre-Post'!BI217</f>
        <v/>
      </c>
      <c r="AC216" s="238" t="str">
        <f>'CES-D Pre-Post'!BJ217</f>
        <v/>
      </c>
      <c r="AD216" s="238" t="str">
        <f>'CES-D Pre-Post'!BK217</f>
        <v xml:space="preserve"> </v>
      </c>
      <c r="AE216" s="117" t="str">
        <f t="shared" si="10"/>
        <v/>
      </c>
      <c r="AF216" s="117" t="str">
        <f t="shared" si="11"/>
        <v/>
      </c>
    </row>
    <row r="217" spans="1:32" s="117" customFormat="1" ht="15" customHeight="1" x14ac:dyDescent="0.35">
      <c r="A217" s="201"/>
      <c r="B217" s="201"/>
      <c r="C217" s="202"/>
      <c r="D217" s="202"/>
      <c r="E217" s="240"/>
      <c r="F217" s="240"/>
      <c r="G217" s="194"/>
      <c r="H217" s="194"/>
      <c r="I217" s="194"/>
      <c r="J217" s="194"/>
      <c r="K217" s="194"/>
      <c r="L217" s="194"/>
      <c r="M217" s="195"/>
      <c r="N217" s="195"/>
      <c r="O217" s="195"/>
      <c r="P217" s="193"/>
      <c r="Q217" s="193"/>
      <c r="R217" s="193"/>
      <c r="S217" s="193"/>
      <c r="T217" s="193"/>
      <c r="U217" s="193"/>
      <c r="V217" s="193"/>
      <c r="W217" s="193"/>
      <c r="X217" s="193"/>
      <c r="Y217" s="309" t="str">
        <f t="shared" si="9"/>
        <v/>
      </c>
      <c r="Z217" s="196" t="str">
        <f>IF('CES-D Pre-Post'!F218="","",'CES-D Pre-Post'!F218)</f>
        <v/>
      </c>
      <c r="AA217" s="197" t="str">
        <f>IF('CES-D Pre-Post'!AA218="","",'CES-D Pre-Post'!AA218)</f>
        <v/>
      </c>
      <c r="AB217" s="238" t="str">
        <f>'CES-D Pre-Post'!BI218</f>
        <v/>
      </c>
      <c r="AC217" s="238" t="str">
        <f>'CES-D Pre-Post'!BJ218</f>
        <v/>
      </c>
      <c r="AD217" s="238" t="str">
        <f>'CES-D Pre-Post'!BK218</f>
        <v xml:space="preserve"> </v>
      </c>
      <c r="AE217" s="117" t="str">
        <f t="shared" si="10"/>
        <v/>
      </c>
      <c r="AF217" s="117" t="str">
        <f t="shared" si="11"/>
        <v/>
      </c>
    </row>
    <row r="218" spans="1:32" s="117" customFormat="1" ht="15" customHeight="1" x14ac:dyDescent="0.35">
      <c r="A218" s="198"/>
      <c r="B218" s="198"/>
      <c r="C218" s="199"/>
      <c r="D218" s="199"/>
      <c r="E218" s="239"/>
      <c r="F218" s="239"/>
      <c r="G218" s="200"/>
      <c r="H218" s="200"/>
      <c r="I218" s="200"/>
      <c r="J218" s="200"/>
      <c r="K218" s="200"/>
      <c r="L218" s="200"/>
      <c r="M218" s="200"/>
      <c r="N218" s="200"/>
      <c r="O218" s="200"/>
      <c r="P218" s="199"/>
      <c r="Q218" s="199"/>
      <c r="R218" s="199"/>
      <c r="S218" s="199"/>
      <c r="T218" s="199"/>
      <c r="U218" s="199"/>
      <c r="V218" s="199"/>
      <c r="W218" s="199"/>
      <c r="X218" s="199"/>
      <c r="Y218" s="308" t="str">
        <f t="shared" si="9"/>
        <v/>
      </c>
      <c r="Z218" s="196" t="str">
        <f>IF('CES-D Pre-Post'!F219="","",'CES-D Pre-Post'!F219)</f>
        <v/>
      </c>
      <c r="AA218" s="197" t="str">
        <f>IF('CES-D Pre-Post'!AA219="","",'CES-D Pre-Post'!AA219)</f>
        <v/>
      </c>
      <c r="AB218" s="238" t="str">
        <f>'CES-D Pre-Post'!BI219</f>
        <v/>
      </c>
      <c r="AC218" s="238" t="str">
        <f>'CES-D Pre-Post'!BJ219</f>
        <v/>
      </c>
      <c r="AD218" s="238" t="str">
        <f>'CES-D Pre-Post'!BK219</f>
        <v xml:space="preserve"> </v>
      </c>
      <c r="AE218" s="117" t="str">
        <f t="shared" si="10"/>
        <v/>
      </c>
      <c r="AF218" s="117" t="str">
        <f t="shared" si="11"/>
        <v/>
      </c>
    </row>
    <row r="219" spans="1:32" s="117" customFormat="1" ht="15" customHeight="1" x14ac:dyDescent="0.35">
      <c r="A219" s="201"/>
      <c r="B219" s="201"/>
      <c r="C219" s="202"/>
      <c r="D219" s="202"/>
      <c r="E219" s="240"/>
      <c r="F219" s="240"/>
      <c r="G219" s="194"/>
      <c r="H219" s="194"/>
      <c r="I219" s="194"/>
      <c r="J219" s="194"/>
      <c r="K219" s="194"/>
      <c r="L219" s="194"/>
      <c r="M219" s="195"/>
      <c r="N219" s="195"/>
      <c r="O219" s="195"/>
      <c r="P219" s="193"/>
      <c r="Q219" s="193"/>
      <c r="R219" s="193"/>
      <c r="S219" s="193"/>
      <c r="T219" s="193"/>
      <c r="U219" s="193"/>
      <c r="V219" s="193"/>
      <c r="W219" s="193"/>
      <c r="X219" s="193"/>
      <c r="Y219" s="309" t="str">
        <f t="shared" si="9"/>
        <v/>
      </c>
      <c r="Z219" s="196" t="str">
        <f>IF('CES-D Pre-Post'!F220="","",'CES-D Pre-Post'!F220)</f>
        <v/>
      </c>
      <c r="AA219" s="197" t="str">
        <f>IF('CES-D Pre-Post'!AA220="","",'CES-D Pre-Post'!AA220)</f>
        <v/>
      </c>
      <c r="AB219" s="238" t="str">
        <f>'CES-D Pre-Post'!BI220</f>
        <v/>
      </c>
      <c r="AC219" s="238" t="str">
        <f>'CES-D Pre-Post'!BJ220</f>
        <v/>
      </c>
      <c r="AD219" s="238" t="str">
        <f>'CES-D Pre-Post'!BK220</f>
        <v xml:space="preserve"> </v>
      </c>
      <c r="AE219" s="117" t="str">
        <f t="shared" si="10"/>
        <v/>
      </c>
      <c r="AF219" s="117" t="str">
        <f t="shared" si="11"/>
        <v/>
      </c>
    </row>
    <row r="220" spans="1:32" s="117" customFormat="1" ht="15" customHeight="1" x14ac:dyDescent="0.35">
      <c r="A220" s="198"/>
      <c r="B220" s="198"/>
      <c r="C220" s="199"/>
      <c r="D220" s="199"/>
      <c r="E220" s="239"/>
      <c r="F220" s="239"/>
      <c r="G220" s="200"/>
      <c r="H220" s="200"/>
      <c r="I220" s="200"/>
      <c r="J220" s="200"/>
      <c r="K220" s="200"/>
      <c r="L220" s="200"/>
      <c r="M220" s="200"/>
      <c r="N220" s="200"/>
      <c r="O220" s="200"/>
      <c r="P220" s="199"/>
      <c r="Q220" s="199"/>
      <c r="R220" s="199"/>
      <c r="S220" s="199"/>
      <c r="T220" s="199"/>
      <c r="U220" s="199"/>
      <c r="V220" s="199"/>
      <c r="W220" s="199"/>
      <c r="X220" s="199"/>
      <c r="Y220" s="308" t="str">
        <f t="shared" si="9"/>
        <v/>
      </c>
      <c r="Z220" s="196" t="str">
        <f>IF('CES-D Pre-Post'!F221="","",'CES-D Pre-Post'!F221)</f>
        <v/>
      </c>
      <c r="AA220" s="197" t="str">
        <f>IF('CES-D Pre-Post'!AA221="","",'CES-D Pre-Post'!AA221)</f>
        <v/>
      </c>
      <c r="AB220" s="238" t="str">
        <f>'CES-D Pre-Post'!BI221</f>
        <v/>
      </c>
      <c r="AC220" s="238" t="str">
        <f>'CES-D Pre-Post'!BJ221</f>
        <v/>
      </c>
      <c r="AD220" s="238" t="str">
        <f>'CES-D Pre-Post'!BK221</f>
        <v xml:space="preserve"> </v>
      </c>
      <c r="AE220" s="117" t="str">
        <f t="shared" si="10"/>
        <v/>
      </c>
      <c r="AF220" s="117" t="str">
        <f t="shared" si="11"/>
        <v/>
      </c>
    </row>
    <row r="221" spans="1:32" s="117" customFormat="1" ht="15" customHeight="1" x14ac:dyDescent="0.35">
      <c r="A221" s="201"/>
      <c r="B221" s="201"/>
      <c r="C221" s="202"/>
      <c r="D221" s="202"/>
      <c r="E221" s="240"/>
      <c r="F221" s="240"/>
      <c r="G221" s="194"/>
      <c r="H221" s="194"/>
      <c r="I221" s="194"/>
      <c r="J221" s="194"/>
      <c r="K221" s="194"/>
      <c r="L221" s="194"/>
      <c r="M221" s="195"/>
      <c r="N221" s="195"/>
      <c r="O221" s="195"/>
      <c r="P221" s="193"/>
      <c r="Q221" s="193"/>
      <c r="R221" s="193"/>
      <c r="S221" s="193"/>
      <c r="T221" s="193"/>
      <c r="U221" s="193"/>
      <c r="V221" s="193"/>
      <c r="W221" s="193"/>
      <c r="X221" s="193"/>
      <c r="Y221" s="309" t="str">
        <f t="shared" si="9"/>
        <v/>
      </c>
      <c r="Z221" s="196" t="str">
        <f>IF('CES-D Pre-Post'!F222="","",'CES-D Pre-Post'!F222)</f>
        <v/>
      </c>
      <c r="AA221" s="197" t="str">
        <f>IF('CES-D Pre-Post'!AA222="","",'CES-D Pre-Post'!AA222)</f>
        <v/>
      </c>
      <c r="AB221" s="238" t="str">
        <f>'CES-D Pre-Post'!BI222</f>
        <v/>
      </c>
      <c r="AC221" s="238" t="str">
        <f>'CES-D Pre-Post'!BJ222</f>
        <v/>
      </c>
      <c r="AD221" s="238" t="str">
        <f>'CES-D Pre-Post'!BK222</f>
        <v xml:space="preserve"> </v>
      </c>
      <c r="AE221" s="117" t="str">
        <f t="shared" si="10"/>
        <v/>
      </c>
      <c r="AF221" s="117" t="str">
        <f t="shared" si="11"/>
        <v/>
      </c>
    </row>
    <row r="222" spans="1:32" s="117" customFormat="1" ht="15" customHeight="1" x14ac:dyDescent="0.35">
      <c r="A222" s="198"/>
      <c r="B222" s="198"/>
      <c r="C222" s="199"/>
      <c r="D222" s="199"/>
      <c r="E222" s="239"/>
      <c r="F222" s="239"/>
      <c r="G222" s="200"/>
      <c r="H222" s="200"/>
      <c r="I222" s="200"/>
      <c r="J222" s="200"/>
      <c r="K222" s="200"/>
      <c r="L222" s="200"/>
      <c r="M222" s="200"/>
      <c r="N222" s="200"/>
      <c r="O222" s="200"/>
      <c r="P222" s="199"/>
      <c r="Q222" s="199"/>
      <c r="R222" s="199"/>
      <c r="S222" s="199"/>
      <c r="T222" s="199"/>
      <c r="U222" s="199"/>
      <c r="V222" s="199"/>
      <c r="W222" s="199"/>
      <c r="X222" s="199"/>
      <c r="Y222" s="308" t="str">
        <f t="shared" si="9"/>
        <v/>
      </c>
      <c r="Z222" s="196" t="str">
        <f>IF('CES-D Pre-Post'!F223="","",'CES-D Pre-Post'!F223)</f>
        <v/>
      </c>
      <c r="AA222" s="197" t="str">
        <f>IF('CES-D Pre-Post'!AA223="","",'CES-D Pre-Post'!AA223)</f>
        <v/>
      </c>
      <c r="AB222" s="238" t="str">
        <f>'CES-D Pre-Post'!BI223</f>
        <v/>
      </c>
      <c r="AC222" s="238" t="str">
        <f>'CES-D Pre-Post'!BJ223</f>
        <v/>
      </c>
      <c r="AD222" s="238" t="str">
        <f>'CES-D Pre-Post'!BK223</f>
        <v xml:space="preserve"> </v>
      </c>
      <c r="AE222" s="117" t="str">
        <f t="shared" si="10"/>
        <v/>
      </c>
      <c r="AF222" s="117" t="str">
        <f t="shared" si="11"/>
        <v/>
      </c>
    </row>
    <row r="223" spans="1:32" s="117" customFormat="1" ht="15" customHeight="1" x14ac:dyDescent="0.35">
      <c r="A223" s="201"/>
      <c r="B223" s="201"/>
      <c r="C223" s="202"/>
      <c r="D223" s="202"/>
      <c r="E223" s="240"/>
      <c r="F223" s="240"/>
      <c r="G223" s="194"/>
      <c r="H223" s="194"/>
      <c r="I223" s="194"/>
      <c r="J223" s="194"/>
      <c r="K223" s="194"/>
      <c r="L223" s="194"/>
      <c r="M223" s="195"/>
      <c r="N223" s="195"/>
      <c r="O223" s="195"/>
      <c r="P223" s="193"/>
      <c r="Q223" s="193"/>
      <c r="R223" s="193"/>
      <c r="S223" s="193"/>
      <c r="T223" s="193"/>
      <c r="U223" s="193"/>
      <c r="V223" s="193"/>
      <c r="W223" s="193"/>
      <c r="X223" s="193"/>
      <c r="Y223" s="309" t="str">
        <f t="shared" si="9"/>
        <v/>
      </c>
      <c r="Z223" s="196" t="str">
        <f>IF('CES-D Pre-Post'!F224="","",'CES-D Pre-Post'!F224)</f>
        <v/>
      </c>
      <c r="AA223" s="197" t="str">
        <f>IF('CES-D Pre-Post'!AA224="","",'CES-D Pre-Post'!AA224)</f>
        <v/>
      </c>
      <c r="AB223" s="238" t="str">
        <f>'CES-D Pre-Post'!BI224</f>
        <v/>
      </c>
      <c r="AC223" s="238" t="str">
        <f>'CES-D Pre-Post'!BJ224</f>
        <v/>
      </c>
      <c r="AD223" s="238" t="str">
        <f>'CES-D Pre-Post'!BK224</f>
        <v xml:space="preserve"> </v>
      </c>
      <c r="AE223" s="117" t="str">
        <f t="shared" si="10"/>
        <v/>
      </c>
      <c r="AF223" s="117" t="str">
        <f t="shared" si="11"/>
        <v/>
      </c>
    </row>
    <row r="224" spans="1:32" s="117" customFormat="1" ht="15" customHeight="1" x14ac:dyDescent="0.35">
      <c r="A224" s="198"/>
      <c r="B224" s="198"/>
      <c r="C224" s="199"/>
      <c r="D224" s="199"/>
      <c r="E224" s="239"/>
      <c r="F224" s="239"/>
      <c r="G224" s="200"/>
      <c r="H224" s="200"/>
      <c r="I224" s="200"/>
      <c r="J224" s="200"/>
      <c r="K224" s="200"/>
      <c r="L224" s="200"/>
      <c r="M224" s="200"/>
      <c r="N224" s="200"/>
      <c r="O224" s="200"/>
      <c r="P224" s="199"/>
      <c r="Q224" s="199"/>
      <c r="R224" s="199"/>
      <c r="S224" s="199"/>
      <c r="T224" s="199"/>
      <c r="U224" s="199"/>
      <c r="V224" s="199"/>
      <c r="W224" s="199"/>
      <c r="X224" s="199"/>
      <c r="Y224" s="308" t="str">
        <f t="shared" si="9"/>
        <v/>
      </c>
      <c r="Z224" s="196" t="str">
        <f>IF('CES-D Pre-Post'!F225="","",'CES-D Pre-Post'!F225)</f>
        <v/>
      </c>
      <c r="AA224" s="197" t="str">
        <f>IF('CES-D Pre-Post'!AA225="","",'CES-D Pre-Post'!AA225)</f>
        <v/>
      </c>
      <c r="AB224" s="238" t="str">
        <f>'CES-D Pre-Post'!BI225</f>
        <v/>
      </c>
      <c r="AC224" s="238" t="str">
        <f>'CES-D Pre-Post'!BJ225</f>
        <v/>
      </c>
      <c r="AD224" s="238" t="str">
        <f>'CES-D Pre-Post'!BK225</f>
        <v xml:space="preserve"> </v>
      </c>
      <c r="AE224" s="117" t="str">
        <f t="shared" si="10"/>
        <v/>
      </c>
      <c r="AF224" s="117" t="str">
        <f t="shared" si="11"/>
        <v/>
      </c>
    </row>
    <row r="225" spans="1:32" s="117" customFormat="1" ht="15" customHeight="1" x14ac:dyDescent="0.35">
      <c r="A225" s="201"/>
      <c r="B225" s="201"/>
      <c r="C225" s="202"/>
      <c r="D225" s="202"/>
      <c r="E225" s="240"/>
      <c r="F225" s="240"/>
      <c r="G225" s="194"/>
      <c r="H225" s="194"/>
      <c r="I225" s="194"/>
      <c r="J225" s="194"/>
      <c r="K225" s="194"/>
      <c r="L225" s="194"/>
      <c r="M225" s="195"/>
      <c r="N225" s="195"/>
      <c r="O225" s="195"/>
      <c r="P225" s="193"/>
      <c r="Q225" s="193"/>
      <c r="R225" s="193"/>
      <c r="S225" s="193"/>
      <c r="T225" s="193"/>
      <c r="U225" s="193"/>
      <c r="V225" s="193"/>
      <c r="W225" s="193"/>
      <c r="X225" s="193"/>
      <c r="Y225" s="309" t="str">
        <f t="shared" si="9"/>
        <v/>
      </c>
      <c r="Z225" s="196" t="str">
        <f>IF('CES-D Pre-Post'!F226="","",'CES-D Pre-Post'!F226)</f>
        <v/>
      </c>
      <c r="AA225" s="197" t="str">
        <f>IF('CES-D Pre-Post'!AA226="","",'CES-D Pre-Post'!AA226)</f>
        <v/>
      </c>
      <c r="AB225" s="238" t="str">
        <f>'CES-D Pre-Post'!BI226</f>
        <v/>
      </c>
      <c r="AC225" s="238" t="str">
        <f>'CES-D Pre-Post'!BJ226</f>
        <v/>
      </c>
      <c r="AD225" s="238" t="str">
        <f>'CES-D Pre-Post'!BK226</f>
        <v xml:space="preserve"> </v>
      </c>
      <c r="AE225" s="117" t="str">
        <f t="shared" si="10"/>
        <v/>
      </c>
      <c r="AF225" s="117" t="str">
        <f t="shared" si="11"/>
        <v/>
      </c>
    </row>
    <row r="226" spans="1:32" s="117" customFormat="1" ht="15" customHeight="1" x14ac:dyDescent="0.35">
      <c r="A226" s="198"/>
      <c r="B226" s="198"/>
      <c r="C226" s="199"/>
      <c r="D226" s="199"/>
      <c r="E226" s="239"/>
      <c r="F226" s="239"/>
      <c r="G226" s="200"/>
      <c r="H226" s="200"/>
      <c r="I226" s="200"/>
      <c r="J226" s="200"/>
      <c r="K226" s="200"/>
      <c r="L226" s="200"/>
      <c r="M226" s="200"/>
      <c r="N226" s="200"/>
      <c r="O226" s="200"/>
      <c r="P226" s="199"/>
      <c r="Q226" s="199"/>
      <c r="R226" s="199"/>
      <c r="S226" s="199"/>
      <c r="T226" s="199"/>
      <c r="U226" s="199"/>
      <c r="V226" s="199"/>
      <c r="W226" s="199"/>
      <c r="X226" s="199"/>
      <c r="Y226" s="308" t="str">
        <f t="shared" si="9"/>
        <v/>
      </c>
      <c r="Z226" s="196" t="str">
        <f>IF('CES-D Pre-Post'!F227="","",'CES-D Pre-Post'!F227)</f>
        <v/>
      </c>
      <c r="AA226" s="197" t="str">
        <f>IF('CES-D Pre-Post'!AA227="","",'CES-D Pre-Post'!AA227)</f>
        <v/>
      </c>
      <c r="AB226" s="238" t="str">
        <f>'CES-D Pre-Post'!BI227</f>
        <v/>
      </c>
      <c r="AC226" s="238" t="str">
        <f>'CES-D Pre-Post'!BJ227</f>
        <v/>
      </c>
      <c r="AD226" s="238" t="str">
        <f>'CES-D Pre-Post'!BK227</f>
        <v xml:space="preserve"> </v>
      </c>
      <c r="AE226" s="117" t="str">
        <f t="shared" si="10"/>
        <v/>
      </c>
      <c r="AF226" s="117" t="str">
        <f t="shared" si="11"/>
        <v/>
      </c>
    </row>
    <row r="227" spans="1:32" s="117" customFormat="1" ht="15" customHeight="1" x14ac:dyDescent="0.35">
      <c r="A227" s="201"/>
      <c r="B227" s="201"/>
      <c r="C227" s="202"/>
      <c r="D227" s="202"/>
      <c r="E227" s="240"/>
      <c r="F227" s="240"/>
      <c r="G227" s="194"/>
      <c r="H227" s="194"/>
      <c r="I227" s="194"/>
      <c r="J227" s="194"/>
      <c r="K227" s="194"/>
      <c r="L227" s="194"/>
      <c r="M227" s="195"/>
      <c r="N227" s="195"/>
      <c r="O227" s="195"/>
      <c r="P227" s="193"/>
      <c r="Q227" s="193"/>
      <c r="R227" s="193"/>
      <c r="S227" s="193"/>
      <c r="T227" s="193"/>
      <c r="U227" s="193"/>
      <c r="V227" s="193"/>
      <c r="W227" s="193"/>
      <c r="X227" s="193"/>
      <c r="Y227" s="309" t="str">
        <f t="shared" si="9"/>
        <v/>
      </c>
      <c r="Z227" s="196" t="str">
        <f>IF('CES-D Pre-Post'!F228="","",'CES-D Pre-Post'!F228)</f>
        <v/>
      </c>
      <c r="AA227" s="197" t="str">
        <f>IF('CES-D Pre-Post'!AA228="","",'CES-D Pre-Post'!AA228)</f>
        <v/>
      </c>
      <c r="AB227" s="238" t="str">
        <f>'CES-D Pre-Post'!BI228</f>
        <v/>
      </c>
      <c r="AC227" s="238" t="str">
        <f>'CES-D Pre-Post'!BJ228</f>
        <v/>
      </c>
      <c r="AD227" s="238" t="str">
        <f>'CES-D Pre-Post'!BK228</f>
        <v xml:space="preserve"> </v>
      </c>
      <c r="AE227" s="117" t="str">
        <f t="shared" si="10"/>
        <v/>
      </c>
      <c r="AF227" s="117" t="str">
        <f t="shared" si="11"/>
        <v/>
      </c>
    </row>
    <row r="228" spans="1:32" s="117" customFormat="1" ht="15" customHeight="1" x14ac:dyDescent="0.35">
      <c r="A228" s="198"/>
      <c r="B228" s="198"/>
      <c r="C228" s="199"/>
      <c r="D228" s="199"/>
      <c r="E228" s="239"/>
      <c r="F228" s="239"/>
      <c r="G228" s="200"/>
      <c r="H228" s="200"/>
      <c r="I228" s="200"/>
      <c r="J228" s="200"/>
      <c r="K228" s="200"/>
      <c r="L228" s="200"/>
      <c r="M228" s="200"/>
      <c r="N228" s="200"/>
      <c r="O228" s="200"/>
      <c r="P228" s="199"/>
      <c r="Q228" s="199"/>
      <c r="R228" s="199"/>
      <c r="S228" s="199"/>
      <c r="T228" s="199"/>
      <c r="U228" s="199"/>
      <c r="V228" s="199"/>
      <c r="W228" s="199"/>
      <c r="X228" s="199"/>
      <c r="Y228" s="308" t="str">
        <f t="shared" si="9"/>
        <v/>
      </c>
      <c r="Z228" s="196" t="str">
        <f>IF('CES-D Pre-Post'!F229="","",'CES-D Pre-Post'!F229)</f>
        <v/>
      </c>
      <c r="AA228" s="197" t="str">
        <f>IF('CES-D Pre-Post'!AA229="","",'CES-D Pre-Post'!AA229)</f>
        <v/>
      </c>
      <c r="AB228" s="238" t="str">
        <f>'CES-D Pre-Post'!BI229</f>
        <v/>
      </c>
      <c r="AC228" s="238" t="str">
        <f>'CES-D Pre-Post'!BJ229</f>
        <v/>
      </c>
      <c r="AD228" s="238" t="str">
        <f>'CES-D Pre-Post'!BK229</f>
        <v xml:space="preserve"> </v>
      </c>
      <c r="AE228" s="117" t="str">
        <f t="shared" si="10"/>
        <v/>
      </c>
      <c r="AF228" s="117" t="str">
        <f t="shared" si="11"/>
        <v/>
      </c>
    </row>
    <row r="229" spans="1:32" s="117" customFormat="1" ht="15" customHeight="1" x14ac:dyDescent="0.35">
      <c r="A229" s="201"/>
      <c r="B229" s="201"/>
      <c r="C229" s="202"/>
      <c r="D229" s="202"/>
      <c r="E229" s="240"/>
      <c r="F229" s="240"/>
      <c r="G229" s="194"/>
      <c r="H229" s="194"/>
      <c r="I229" s="194"/>
      <c r="J229" s="194"/>
      <c r="K229" s="194"/>
      <c r="L229" s="194"/>
      <c r="M229" s="195"/>
      <c r="N229" s="195"/>
      <c r="O229" s="195"/>
      <c r="P229" s="193"/>
      <c r="Q229" s="193"/>
      <c r="R229" s="193"/>
      <c r="S229" s="193"/>
      <c r="T229" s="193"/>
      <c r="U229" s="193"/>
      <c r="V229" s="193"/>
      <c r="W229" s="193"/>
      <c r="X229" s="193"/>
      <c r="Y229" s="309" t="str">
        <f t="shared" si="9"/>
        <v/>
      </c>
      <c r="Z229" s="196" t="str">
        <f>IF('CES-D Pre-Post'!F230="","",'CES-D Pre-Post'!F230)</f>
        <v/>
      </c>
      <c r="AA229" s="197" t="str">
        <f>IF('CES-D Pre-Post'!AA230="","",'CES-D Pre-Post'!AA230)</f>
        <v/>
      </c>
      <c r="AB229" s="238" t="str">
        <f>'CES-D Pre-Post'!BI230</f>
        <v/>
      </c>
      <c r="AC229" s="238" t="str">
        <f>'CES-D Pre-Post'!BJ230</f>
        <v/>
      </c>
      <c r="AD229" s="238" t="str">
        <f>'CES-D Pre-Post'!BK230</f>
        <v xml:space="preserve"> </v>
      </c>
      <c r="AE229" s="117" t="str">
        <f t="shared" si="10"/>
        <v/>
      </c>
      <c r="AF229" s="117" t="str">
        <f t="shared" si="11"/>
        <v/>
      </c>
    </row>
    <row r="230" spans="1:32" s="117" customFormat="1" ht="15" customHeight="1" x14ac:dyDescent="0.35">
      <c r="A230" s="198"/>
      <c r="B230" s="198"/>
      <c r="C230" s="199"/>
      <c r="D230" s="199"/>
      <c r="E230" s="239"/>
      <c r="F230" s="239"/>
      <c r="G230" s="200"/>
      <c r="H230" s="200"/>
      <c r="I230" s="200"/>
      <c r="J230" s="200"/>
      <c r="K230" s="200"/>
      <c r="L230" s="200"/>
      <c r="M230" s="200"/>
      <c r="N230" s="200"/>
      <c r="O230" s="200"/>
      <c r="P230" s="199"/>
      <c r="Q230" s="199"/>
      <c r="R230" s="199"/>
      <c r="S230" s="199"/>
      <c r="T230" s="199"/>
      <c r="U230" s="199"/>
      <c r="V230" s="199"/>
      <c r="W230" s="199"/>
      <c r="X230" s="199"/>
      <c r="Y230" s="308" t="str">
        <f t="shared" si="9"/>
        <v/>
      </c>
      <c r="Z230" s="196" t="str">
        <f>IF('CES-D Pre-Post'!F231="","",'CES-D Pre-Post'!F231)</f>
        <v/>
      </c>
      <c r="AA230" s="197" t="str">
        <f>IF('CES-D Pre-Post'!AA231="","",'CES-D Pre-Post'!AA231)</f>
        <v/>
      </c>
      <c r="AB230" s="238" t="str">
        <f>'CES-D Pre-Post'!BI231</f>
        <v/>
      </c>
      <c r="AC230" s="238" t="str">
        <f>'CES-D Pre-Post'!BJ231</f>
        <v/>
      </c>
      <c r="AD230" s="238" t="str">
        <f>'CES-D Pre-Post'!BK231</f>
        <v xml:space="preserve"> </v>
      </c>
      <c r="AE230" s="117" t="str">
        <f t="shared" si="10"/>
        <v/>
      </c>
      <c r="AF230" s="117" t="str">
        <f t="shared" si="11"/>
        <v/>
      </c>
    </row>
    <row r="231" spans="1:32" s="117" customFormat="1" ht="15" customHeight="1" x14ac:dyDescent="0.35">
      <c r="A231" s="201"/>
      <c r="B231" s="201"/>
      <c r="C231" s="202"/>
      <c r="D231" s="202"/>
      <c r="E231" s="240"/>
      <c r="F231" s="240"/>
      <c r="G231" s="194"/>
      <c r="H231" s="194"/>
      <c r="I231" s="194"/>
      <c r="J231" s="194"/>
      <c r="K231" s="194"/>
      <c r="L231" s="194"/>
      <c r="M231" s="195"/>
      <c r="N231" s="195"/>
      <c r="O231" s="195"/>
      <c r="P231" s="193"/>
      <c r="Q231" s="193"/>
      <c r="R231" s="193"/>
      <c r="S231" s="193"/>
      <c r="T231" s="193"/>
      <c r="U231" s="193"/>
      <c r="V231" s="193"/>
      <c r="W231" s="193"/>
      <c r="X231" s="193"/>
      <c r="Y231" s="309" t="str">
        <f t="shared" si="9"/>
        <v/>
      </c>
      <c r="Z231" s="196" t="str">
        <f>IF('CES-D Pre-Post'!F232="","",'CES-D Pre-Post'!F232)</f>
        <v/>
      </c>
      <c r="AA231" s="197" t="str">
        <f>IF('CES-D Pre-Post'!AA232="","",'CES-D Pre-Post'!AA232)</f>
        <v/>
      </c>
      <c r="AB231" s="238" t="str">
        <f>'CES-D Pre-Post'!BI232</f>
        <v/>
      </c>
      <c r="AC231" s="238" t="str">
        <f>'CES-D Pre-Post'!BJ232</f>
        <v/>
      </c>
      <c r="AD231" s="238" t="str">
        <f>'CES-D Pre-Post'!BK232</f>
        <v xml:space="preserve"> </v>
      </c>
      <c r="AE231" s="117" t="str">
        <f t="shared" si="10"/>
        <v/>
      </c>
      <c r="AF231" s="117" t="str">
        <f t="shared" si="11"/>
        <v/>
      </c>
    </row>
    <row r="232" spans="1:32" s="117" customFormat="1" ht="15" customHeight="1" x14ac:dyDescent="0.35">
      <c r="A232" s="198"/>
      <c r="B232" s="198"/>
      <c r="C232" s="199"/>
      <c r="D232" s="199"/>
      <c r="E232" s="239"/>
      <c r="F232" s="239"/>
      <c r="G232" s="200"/>
      <c r="H232" s="200"/>
      <c r="I232" s="200"/>
      <c r="J232" s="200"/>
      <c r="K232" s="200"/>
      <c r="L232" s="200"/>
      <c r="M232" s="200"/>
      <c r="N232" s="200"/>
      <c r="O232" s="200"/>
      <c r="P232" s="199"/>
      <c r="Q232" s="199"/>
      <c r="R232" s="199"/>
      <c r="S232" s="199"/>
      <c r="T232" s="199"/>
      <c r="U232" s="199"/>
      <c r="V232" s="199"/>
      <c r="W232" s="199"/>
      <c r="X232" s="199"/>
      <c r="Y232" s="308" t="str">
        <f t="shared" si="9"/>
        <v/>
      </c>
      <c r="Z232" s="196" t="str">
        <f>IF('CES-D Pre-Post'!F233="","",'CES-D Pre-Post'!F233)</f>
        <v/>
      </c>
      <c r="AA232" s="197" t="str">
        <f>IF('CES-D Pre-Post'!AA233="","",'CES-D Pre-Post'!AA233)</f>
        <v/>
      </c>
      <c r="AB232" s="238" t="str">
        <f>'CES-D Pre-Post'!BI233</f>
        <v/>
      </c>
      <c r="AC232" s="238" t="str">
        <f>'CES-D Pre-Post'!BJ233</f>
        <v/>
      </c>
      <c r="AD232" s="238" t="str">
        <f>'CES-D Pre-Post'!BK233</f>
        <v xml:space="preserve"> </v>
      </c>
      <c r="AE232" s="117" t="str">
        <f t="shared" si="10"/>
        <v/>
      </c>
      <c r="AF232" s="117" t="str">
        <f t="shared" si="11"/>
        <v/>
      </c>
    </row>
    <row r="233" spans="1:32" s="117" customFormat="1" ht="15" customHeight="1" x14ac:dyDescent="0.35">
      <c r="A233" s="201"/>
      <c r="B233" s="201"/>
      <c r="C233" s="202"/>
      <c r="D233" s="202"/>
      <c r="E233" s="240"/>
      <c r="F233" s="240"/>
      <c r="G233" s="194"/>
      <c r="H233" s="194"/>
      <c r="I233" s="194"/>
      <c r="J233" s="194"/>
      <c r="K233" s="194"/>
      <c r="L233" s="194"/>
      <c r="M233" s="195"/>
      <c r="N233" s="195"/>
      <c r="O233" s="195"/>
      <c r="P233" s="193"/>
      <c r="Q233" s="193"/>
      <c r="R233" s="193"/>
      <c r="S233" s="193"/>
      <c r="T233" s="193"/>
      <c r="U233" s="193"/>
      <c r="V233" s="193"/>
      <c r="W233" s="193"/>
      <c r="X233" s="193"/>
      <c r="Y233" s="309" t="str">
        <f t="shared" si="9"/>
        <v/>
      </c>
      <c r="Z233" s="196" t="str">
        <f>IF('CES-D Pre-Post'!F234="","",'CES-D Pre-Post'!F234)</f>
        <v/>
      </c>
      <c r="AA233" s="197" t="str">
        <f>IF('CES-D Pre-Post'!AA234="","",'CES-D Pre-Post'!AA234)</f>
        <v/>
      </c>
      <c r="AB233" s="238" t="str">
        <f>'CES-D Pre-Post'!BI234</f>
        <v/>
      </c>
      <c r="AC233" s="238" t="str">
        <f>'CES-D Pre-Post'!BJ234</f>
        <v/>
      </c>
      <c r="AD233" s="238" t="str">
        <f>'CES-D Pre-Post'!BK234</f>
        <v xml:space="preserve"> </v>
      </c>
      <c r="AE233" s="117" t="str">
        <f t="shared" si="10"/>
        <v/>
      </c>
      <c r="AF233" s="117" t="str">
        <f t="shared" si="11"/>
        <v/>
      </c>
    </row>
    <row r="234" spans="1:32" s="117" customFormat="1" ht="15" customHeight="1" x14ac:dyDescent="0.35">
      <c r="A234" s="198"/>
      <c r="B234" s="198"/>
      <c r="C234" s="199"/>
      <c r="D234" s="199"/>
      <c r="E234" s="239"/>
      <c r="F234" s="239"/>
      <c r="G234" s="200"/>
      <c r="H234" s="200"/>
      <c r="I234" s="200"/>
      <c r="J234" s="200"/>
      <c r="K234" s="200"/>
      <c r="L234" s="200"/>
      <c r="M234" s="200"/>
      <c r="N234" s="200"/>
      <c r="O234" s="200"/>
      <c r="P234" s="199"/>
      <c r="Q234" s="199"/>
      <c r="R234" s="199"/>
      <c r="S234" s="199"/>
      <c r="T234" s="199"/>
      <c r="U234" s="199"/>
      <c r="V234" s="199"/>
      <c r="W234" s="199"/>
      <c r="X234" s="199"/>
      <c r="Y234" s="308" t="str">
        <f t="shared" si="9"/>
        <v/>
      </c>
      <c r="Z234" s="196" t="str">
        <f>IF('CES-D Pre-Post'!F235="","",'CES-D Pre-Post'!F235)</f>
        <v/>
      </c>
      <c r="AA234" s="197" t="str">
        <f>IF('CES-D Pre-Post'!AA235="","",'CES-D Pre-Post'!AA235)</f>
        <v/>
      </c>
      <c r="AB234" s="238" t="str">
        <f>'CES-D Pre-Post'!BI235</f>
        <v/>
      </c>
      <c r="AC234" s="238" t="str">
        <f>'CES-D Pre-Post'!BJ235</f>
        <v/>
      </c>
      <c r="AD234" s="238" t="str">
        <f>'CES-D Pre-Post'!BK235</f>
        <v xml:space="preserve"> </v>
      </c>
      <c r="AE234" s="117" t="str">
        <f t="shared" si="10"/>
        <v/>
      </c>
      <c r="AF234" s="117" t="str">
        <f t="shared" si="11"/>
        <v/>
      </c>
    </row>
    <row r="235" spans="1:32" s="117" customFormat="1" ht="15" customHeight="1" x14ac:dyDescent="0.35">
      <c r="A235" s="201"/>
      <c r="B235" s="201"/>
      <c r="C235" s="202"/>
      <c r="D235" s="202"/>
      <c r="E235" s="240"/>
      <c r="F235" s="240"/>
      <c r="G235" s="194"/>
      <c r="H235" s="194"/>
      <c r="I235" s="194"/>
      <c r="J235" s="194"/>
      <c r="K235" s="194"/>
      <c r="L235" s="194"/>
      <c r="M235" s="195"/>
      <c r="N235" s="195"/>
      <c r="O235" s="195"/>
      <c r="P235" s="193"/>
      <c r="Q235" s="193"/>
      <c r="R235" s="193"/>
      <c r="S235" s="193"/>
      <c r="T235" s="193"/>
      <c r="U235" s="193"/>
      <c r="V235" s="193"/>
      <c r="W235" s="193"/>
      <c r="X235" s="193"/>
      <c r="Y235" s="309" t="str">
        <f t="shared" si="9"/>
        <v/>
      </c>
      <c r="Z235" s="196" t="str">
        <f>IF('CES-D Pre-Post'!F236="","",'CES-D Pre-Post'!F236)</f>
        <v/>
      </c>
      <c r="AA235" s="197" t="str">
        <f>IF('CES-D Pre-Post'!AA236="","",'CES-D Pre-Post'!AA236)</f>
        <v/>
      </c>
      <c r="AB235" s="238" t="str">
        <f>'CES-D Pre-Post'!BI236</f>
        <v/>
      </c>
      <c r="AC235" s="238" t="str">
        <f>'CES-D Pre-Post'!BJ236</f>
        <v/>
      </c>
      <c r="AD235" s="238" t="str">
        <f>'CES-D Pre-Post'!BK236</f>
        <v xml:space="preserve"> </v>
      </c>
      <c r="AE235" s="117" t="str">
        <f t="shared" si="10"/>
        <v/>
      </c>
      <c r="AF235" s="117" t="str">
        <f t="shared" si="11"/>
        <v/>
      </c>
    </row>
    <row r="236" spans="1:32" s="117" customFormat="1" ht="15" customHeight="1" x14ac:dyDescent="0.35">
      <c r="A236" s="198"/>
      <c r="B236" s="198"/>
      <c r="C236" s="199"/>
      <c r="D236" s="199"/>
      <c r="E236" s="239"/>
      <c r="F236" s="239"/>
      <c r="G236" s="200"/>
      <c r="H236" s="200"/>
      <c r="I236" s="200"/>
      <c r="J236" s="200"/>
      <c r="K236" s="200"/>
      <c r="L236" s="200"/>
      <c r="M236" s="200"/>
      <c r="N236" s="200"/>
      <c r="O236" s="200"/>
      <c r="P236" s="199"/>
      <c r="Q236" s="199"/>
      <c r="R236" s="199"/>
      <c r="S236" s="199"/>
      <c r="T236" s="199"/>
      <c r="U236" s="199"/>
      <c r="V236" s="199"/>
      <c r="W236" s="199"/>
      <c r="X236" s="199"/>
      <c r="Y236" s="308" t="str">
        <f t="shared" si="9"/>
        <v/>
      </c>
      <c r="Z236" s="196" t="str">
        <f>IF('CES-D Pre-Post'!F237="","",'CES-D Pre-Post'!F237)</f>
        <v/>
      </c>
      <c r="AA236" s="197" t="str">
        <f>IF('CES-D Pre-Post'!AA237="","",'CES-D Pre-Post'!AA237)</f>
        <v/>
      </c>
      <c r="AB236" s="238" t="str">
        <f>'CES-D Pre-Post'!BI237</f>
        <v/>
      </c>
      <c r="AC236" s="238" t="str">
        <f>'CES-D Pre-Post'!BJ237</f>
        <v/>
      </c>
      <c r="AD236" s="238" t="str">
        <f>'CES-D Pre-Post'!BK237</f>
        <v xml:space="preserve"> </v>
      </c>
      <c r="AE236" s="117" t="str">
        <f t="shared" si="10"/>
        <v/>
      </c>
      <c r="AF236" s="117" t="str">
        <f t="shared" si="11"/>
        <v/>
      </c>
    </row>
    <row r="237" spans="1:32" s="117" customFormat="1" ht="15" customHeight="1" x14ac:dyDescent="0.35">
      <c r="A237" s="201"/>
      <c r="B237" s="201"/>
      <c r="C237" s="202"/>
      <c r="D237" s="202"/>
      <c r="E237" s="240"/>
      <c r="F237" s="240"/>
      <c r="G237" s="194"/>
      <c r="H237" s="194"/>
      <c r="I237" s="194"/>
      <c r="J237" s="194"/>
      <c r="K237" s="194"/>
      <c r="L237" s="194"/>
      <c r="M237" s="195"/>
      <c r="N237" s="195"/>
      <c r="O237" s="195"/>
      <c r="P237" s="193"/>
      <c r="Q237" s="193"/>
      <c r="R237" s="193"/>
      <c r="S237" s="193"/>
      <c r="T237" s="193"/>
      <c r="U237" s="193"/>
      <c r="V237" s="193"/>
      <c r="W237" s="193"/>
      <c r="X237" s="193"/>
      <c r="Y237" s="309" t="str">
        <f t="shared" si="9"/>
        <v/>
      </c>
      <c r="Z237" s="196" t="str">
        <f>IF('CES-D Pre-Post'!F238="","",'CES-D Pre-Post'!F238)</f>
        <v/>
      </c>
      <c r="AA237" s="197" t="str">
        <f>IF('CES-D Pre-Post'!AA238="","",'CES-D Pre-Post'!AA238)</f>
        <v/>
      </c>
      <c r="AB237" s="238" t="str">
        <f>'CES-D Pre-Post'!BI238</f>
        <v/>
      </c>
      <c r="AC237" s="238" t="str">
        <f>'CES-D Pre-Post'!BJ238</f>
        <v/>
      </c>
      <c r="AD237" s="238" t="str">
        <f>'CES-D Pre-Post'!BK238</f>
        <v xml:space="preserve"> </v>
      </c>
      <c r="AE237" s="117" t="str">
        <f t="shared" si="10"/>
        <v/>
      </c>
      <c r="AF237" s="117" t="str">
        <f t="shared" si="11"/>
        <v/>
      </c>
    </row>
    <row r="238" spans="1:32" s="117" customFormat="1" ht="15" customHeight="1" x14ac:dyDescent="0.35">
      <c r="A238" s="198"/>
      <c r="B238" s="198"/>
      <c r="C238" s="199"/>
      <c r="D238" s="199"/>
      <c r="E238" s="239"/>
      <c r="F238" s="239"/>
      <c r="G238" s="200"/>
      <c r="H238" s="200"/>
      <c r="I238" s="200"/>
      <c r="J238" s="200"/>
      <c r="K238" s="200"/>
      <c r="L238" s="200"/>
      <c r="M238" s="200"/>
      <c r="N238" s="200"/>
      <c r="O238" s="200"/>
      <c r="P238" s="199"/>
      <c r="Q238" s="199"/>
      <c r="R238" s="199"/>
      <c r="S238" s="199"/>
      <c r="T238" s="199"/>
      <c r="U238" s="199"/>
      <c r="V238" s="199"/>
      <c r="W238" s="199"/>
      <c r="X238" s="199"/>
      <c r="Y238" s="308" t="str">
        <f t="shared" si="9"/>
        <v/>
      </c>
      <c r="Z238" s="196" t="str">
        <f>IF('CES-D Pre-Post'!F239="","",'CES-D Pre-Post'!F239)</f>
        <v/>
      </c>
      <c r="AA238" s="197" t="str">
        <f>IF('CES-D Pre-Post'!AA239="","",'CES-D Pre-Post'!AA239)</f>
        <v/>
      </c>
      <c r="AB238" s="238" t="str">
        <f>'CES-D Pre-Post'!BI239</f>
        <v/>
      </c>
      <c r="AC238" s="238" t="str">
        <f>'CES-D Pre-Post'!BJ239</f>
        <v/>
      </c>
      <c r="AD238" s="238" t="str">
        <f>'CES-D Pre-Post'!BK239</f>
        <v xml:space="preserve"> </v>
      </c>
      <c r="AE238" s="117" t="str">
        <f t="shared" si="10"/>
        <v/>
      </c>
      <c r="AF238" s="117" t="str">
        <f t="shared" si="11"/>
        <v/>
      </c>
    </row>
    <row r="239" spans="1:32" s="117" customFormat="1" ht="15" customHeight="1" x14ac:dyDescent="0.35">
      <c r="A239" s="201"/>
      <c r="B239" s="201"/>
      <c r="C239" s="202"/>
      <c r="D239" s="202"/>
      <c r="E239" s="240"/>
      <c r="F239" s="240"/>
      <c r="G239" s="194"/>
      <c r="H239" s="194"/>
      <c r="I239" s="194"/>
      <c r="J239" s="194"/>
      <c r="K239" s="194"/>
      <c r="L239" s="194"/>
      <c r="M239" s="195"/>
      <c r="N239" s="195"/>
      <c r="O239" s="195"/>
      <c r="P239" s="193"/>
      <c r="Q239" s="193"/>
      <c r="R239" s="193"/>
      <c r="S239" s="193"/>
      <c r="T239" s="193"/>
      <c r="U239" s="193"/>
      <c r="V239" s="193"/>
      <c r="W239" s="193"/>
      <c r="X239" s="193"/>
      <c r="Y239" s="309" t="str">
        <f t="shared" si="9"/>
        <v/>
      </c>
      <c r="Z239" s="196" t="str">
        <f>IF('CES-D Pre-Post'!F240="","",'CES-D Pre-Post'!F240)</f>
        <v/>
      </c>
      <c r="AA239" s="197" t="str">
        <f>IF('CES-D Pre-Post'!AA240="","",'CES-D Pre-Post'!AA240)</f>
        <v/>
      </c>
      <c r="AB239" s="238" t="str">
        <f>'CES-D Pre-Post'!BI240</f>
        <v/>
      </c>
      <c r="AC239" s="238" t="str">
        <f>'CES-D Pre-Post'!BJ240</f>
        <v/>
      </c>
      <c r="AD239" s="238" t="str">
        <f>'CES-D Pre-Post'!BK240</f>
        <v xml:space="preserve"> </v>
      </c>
      <c r="AE239" s="117" t="str">
        <f t="shared" si="10"/>
        <v/>
      </c>
      <c r="AF239" s="117" t="str">
        <f t="shared" si="11"/>
        <v/>
      </c>
    </row>
    <row r="240" spans="1:32" s="117" customFormat="1" ht="15" customHeight="1" x14ac:dyDescent="0.35">
      <c r="A240" s="198"/>
      <c r="B240" s="198"/>
      <c r="C240" s="199"/>
      <c r="D240" s="199"/>
      <c r="E240" s="239"/>
      <c r="F240" s="239"/>
      <c r="G240" s="200"/>
      <c r="H240" s="200"/>
      <c r="I240" s="200"/>
      <c r="J240" s="200"/>
      <c r="K240" s="200"/>
      <c r="L240" s="200"/>
      <c r="M240" s="200"/>
      <c r="N240" s="200"/>
      <c r="O240" s="200"/>
      <c r="P240" s="199"/>
      <c r="Q240" s="199"/>
      <c r="R240" s="199"/>
      <c r="S240" s="199"/>
      <c r="T240" s="199"/>
      <c r="U240" s="199"/>
      <c r="V240" s="199"/>
      <c r="W240" s="199"/>
      <c r="X240" s="199"/>
      <c r="Y240" s="308" t="str">
        <f t="shared" si="9"/>
        <v/>
      </c>
      <c r="Z240" s="196" t="str">
        <f>IF('CES-D Pre-Post'!F241="","",'CES-D Pre-Post'!F241)</f>
        <v/>
      </c>
      <c r="AA240" s="197" t="str">
        <f>IF('CES-D Pre-Post'!AA241="","",'CES-D Pre-Post'!AA241)</f>
        <v/>
      </c>
      <c r="AB240" s="238" t="str">
        <f>'CES-D Pre-Post'!BI241</f>
        <v/>
      </c>
      <c r="AC240" s="238" t="str">
        <f>'CES-D Pre-Post'!BJ241</f>
        <v/>
      </c>
      <c r="AD240" s="238" t="str">
        <f>'CES-D Pre-Post'!BK241</f>
        <v xml:space="preserve"> </v>
      </c>
      <c r="AE240" s="117" t="str">
        <f t="shared" si="10"/>
        <v/>
      </c>
      <c r="AF240" s="117" t="str">
        <f t="shared" si="11"/>
        <v/>
      </c>
    </row>
    <row r="241" spans="1:32" s="117" customFormat="1" ht="15" customHeight="1" x14ac:dyDescent="0.35">
      <c r="A241" s="201"/>
      <c r="B241" s="201"/>
      <c r="C241" s="202"/>
      <c r="D241" s="202"/>
      <c r="E241" s="240"/>
      <c r="F241" s="240"/>
      <c r="G241" s="194"/>
      <c r="H241" s="194"/>
      <c r="I241" s="194"/>
      <c r="J241" s="194"/>
      <c r="K241" s="194"/>
      <c r="L241" s="194"/>
      <c r="M241" s="195"/>
      <c r="N241" s="195"/>
      <c r="O241" s="195"/>
      <c r="P241" s="193"/>
      <c r="Q241" s="193"/>
      <c r="R241" s="193"/>
      <c r="S241" s="193"/>
      <c r="T241" s="193"/>
      <c r="U241" s="193"/>
      <c r="V241" s="193"/>
      <c r="W241" s="193"/>
      <c r="X241" s="193"/>
      <c r="Y241" s="309" t="str">
        <f t="shared" si="9"/>
        <v/>
      </c>
      <c r="Z241" s="196" t="str">
        <f>IF('CES-D Pre-Post'!F242="","",'CES-D Pre-Post'!F242)</f>
        <v/>
      </c>
      <c r="AA241" s="197" t="str">
        <f>IF('CES-D Pre-Post'!AA242="","",'CES-D Pre-Post'!AA242)</f>
        <v/>
      </c>
      <c r="AB241" s="238" t="str">
        <f>'CES-D Pre-Post'!BI242</f>
        <v/>
      </c>
      <c r="AC241" s="238" t="str">
        <f>'CES-D Pre-Post'!BJ242</f>
        <v/>
      </c>
      <c r="AD241" s="238" t="str">
        <f>'CES-D Pre-Post'!BK242</f>
        <v xml:space="preserve"> </v>
      </c>
      <c r="AE241" s="117" t="str">
        <f t="shared" si="10"/>
        <v/>
      </c>
      <c r="AF241" s="117" t="str">
        <f t="shared" si="11"/>
        <v/>
      </c>
    </row>
    <row r="242" spans="1:32" s="117" customFormat="1" ht="15" customHeight="1" x14ac:dyDescent="0.35">
      <c r="A242" s="198"/>
      <c r="B242" s="198"/>
      <c r="C242" s="199"/>
      <c r="D242" s="199"/>
      <c r="E242" s="239"/>
      <c r="F242" s="239"/>
      <c r="G242" s="200"/>
      <c r="H242" s="200"/>
      <c r="I242" s="200"/>
      <c r="J242" s="200"/>
      <c r="K242" s="200"/>
      <c r="L242" s="200"/>
      <c r="M242" s="200"/>
      <c r="N242" s="200"/>
      <c r="O242" s="200"/>
      <c r="P242" s="199"/>
      <c r="Q242" s="199"/>
      <c r="R242" s="199"/>
      <c r="S242" s="199"/>
      <c r="T242" s="199"/>
      <c r="U242" s="199"/>
      <c r="V242" s="199"/>
      <c r="W242" s="199"/>
      <c r="X242" s="199"/>
      <c r="Y242" s="308" t="str">
        <f t="shared" si="9"/>
        <v/>
      </c>
      <c r="Z242" s="196" t="str">
        <f>IF('CES-D Pre-Post'!F243="","",'CES-D Pre-Post'!F243)</f>
        <v/>
      </c>
      <c r="AA242" s="197" t="str">
        <f>IF('CES-D Pre-Post'!AA243="","",'CES-D Pre-Post'!AA243)</f>
        <v/>
      </c>
      <c r="AB242" s="238" t="str">
        <f>'CES-D Pre-Post'!BI243</f>
        <v/>
      </c>
      <c r="AC242" s="238" t="str">
        <f>'CES-D Pre-Post'!BJ243</f>
        <v/>
      </c>
      <c r="AD242" s="238" t="str">
        <f>'CES-D Pre-Post'!BK243</f>
        <v xml:space="preserve"> </v>
      </c>
      <c r="AE242" s="117" t="str">
        <f t="shared" si="10"/>
        <v/>
      </c>
      <c r="AF242" s="117" t="str">
        <f t="shared" si="11"/>
        <v/>
      </c>
    </row>
    <row r="243" spans="1:32" s="117" customFormat="1" ht="15" customHeight="1" x14ac:dyDescent="0.35">
      <c r="A243" s="201"/>
      <c r="B243" s="201"/>
      <c r="C243" s="202"/>
      <c r="D243" s="202"/>
      <c r="E243" s="240"/>
      <c r="F243" s="240"/>
      <c r="G243" s="194"/>
      <c r="H243" s="194"/>
      <c r="I243" s="194"/>
      <c r="J243" s="194"/>
      <c r="K243" s="194"/>
      <c r="L243" s="194"/>
      <c r="M243" s="195"/>
      <c r="N243" s="195"/>
      <c r="O243" s="195"/>
      <c r="P243" s="193"/>
      <c r="Q243" s="193"/>
      <c r="R243" s="193"/>
      <c r="S243" s="193"/>
      <c r="T243" s="193"/>
      <c r="U243" s="193"/>
      <c r="V243" s="193"/>
      <c r="W243" s="193"/>
      <c r="X243" s="193"/>
      <c r="Y243" s="309" t="str">
        <f t="shared" si="9"/>
        <v/>
      </c>
      <c r="Z243" s="196" t="str">
        <f>IF('CES-D Pre-Post'!F244="","",'CES-D Pre-Post'!F244)</f>
        <v/>
      </c>
      <c r="AA243" s="197" t="str">
        <f>IF('CES-D Pre-Post'!AA244="","",'CES-D Pre-Post'!AA244)</f>
        <v/>
      </c>
      <c r="AB243" s="238" t="str">
        <f>'CES-D Pre-Post'!BI244</f>
        <v/>
      </c>
      <c r="AC243" s="238" t="str">
        <f>'CES-D Pre-Post'!BJ244</f>
        <v/>
      </c>
      <c r="AD243" s="238" t="str">
        <f>'CES-D Pre-Post'!BK244</f>
        <v xml:space="preserve"> </v>
      </c>
      <c r="AE243" s="117" t="str">
        <f t="shared" si="10"/>
        <v/>
      </c>
      <c r="AF243" s="117" t="str">
        <f t="shared" si="11"/>
        <v/>
      </c>
    </row>
    <row r="244" spans="1:32" s="117" customFormat="1" ht="15" customHeight="1" x14ac:dyDescent="0.35">
      <c r="A244" s="198"/>
      <c r="B244" s="198"/>
      <c r="C244" s="199"/>
      <c r="D244" s="199"/>
      <c r="E244" s="239"/>
      <c r="F244" s="239"/>
      <c r="G244" s="200"/>
      <c r="H244" s="200"/>
      <c r="I244" s="200"/>
      <c r="J244" s="200"/>
      <c r="K244" s="200"/>
      <c r="L244" s="200"/>
      <c r="M244" s="200"/>
      <c r="N244" s="200"/>
      <c r="O244" s="200"/>
      <c r="P244" s="199"/>
      <c r="Q244" s="199"/>
      <c r="R244" s="199"/>
      <c r="S244" s="199"/>
      <c r="T244" s="199"/>
      <c r="U244" s="199"/>
      <c r="V244" s="199"/>
      <c r="W244" s="199"/>
      <c r="X244" s="199"/>
      <c r="Y244" s="308" t="str">
        <f t="shared" si="9"/>
        <v/>
      </c>
      <c r="Z244" s="196" t="str">
        <f>IF('CES-D Pre-Post'!F245="","",'CES-D Pre-Post'!F245)</f>
        <v/>
      </c>
      <c r="AA244" s="197" t="str">
        <f>IF('CES-D Pre-Post'!AA245="","",'CES-D Pre-Post'!AA245)</f>
        <v/>
      </c>
      <c r="AB244" s="238" t="str">
        <f>'CES-D Pre-Post'!BI245</f>
        <v/>
      </c>
      <c r="AC244" s="238" t="str">
        <f>'CES-D Pre-Post'!BJ245</f>
        <v/>
      </c>
      <c r="AD244" s="238" t="str">
        <f>'CES-D Pre-Post'!BK245</f>
        <v xml:space="preserve"> </v>
      </c>
      <c r="AE244" s="117" t="str">
        <f t="shared" si="10"/>
        <v/>
      </c>
      <c r="AF244" s="117" t="str">
        <f t="shared" si="11"/>
        <v/>
      </c>
    </row>
    <row r="245" spans="1:32" s="117" customFormat="1" ht="15" customHeight="1" x14ac:dyDescent="0.35">
      <c r="A245" s="201"/>
      <c r="B245" s="201"/>
      <c r="C245" s="202"/>
      <c r="D245" s="202"/>
      <c r="E245" s="240"/>
      <c r="F245" s="240"/>
      <c r="G245" s="194"/>
      <c r="H245" s="194"/>
      <c r="I245" s="194"/>
      <c r="J245" s="194"/>
      <c r="K245" s="194"/>
      <c r="L245" s="194"/>
      <c r="M245" s="195"/>
      <c r="N245" s="195"/>
      <c r="O245" s="195"/>
      <c r="P245" s="193"/>
      <c r="Q245" s="193"/>
      <c r="R245" s="193"/>
      <c r="S245" s="193"/>
      <c r="T245" s="193"/>
      <c r="U245" s="193"/>
      <c r="V245" s="193"/>
      <c r="W245" s="193"/>
      <c r="X245" s="193"/>
      <c r="Y245" s="309" t="str">
        <f t="shared" si="9"/>
        <v/>
      </c>
      <c r="Z245" s="196" t="str">
        <f>IF('CES-D Pre-Post'!F246="","",'CES-D Pre-Post'!F246)</f>
        <v/>
      </c>
      <c r="AA245" s="197" t="str">
        <f>IF('CES-D Pre-Post'!AA246="","",'CES-D Pre-Post'!AA246)</f>
        <v/>
      </c>
      <c r="AB245" s="238" t="str">
        <f>'CES-D Pre-Post'!BI246</f>
        <v/>
      </c>
      <c r="AC245" s="238" t="str">
        <f>'CES-D Pre-Post'!BJ246</f>
        <v/>
      </c>
      <c r="AD245" s="238" t="str">
        <f>'CES-D Pre-Post'!BK246</f>
        <v xml:space="preserve"> </v>
      </c>
      <c r="AE245" s="117" t="str">
        <f t="shared" si="10"/>
        <v/>
      </c>
      <c r="AF245" s="117" t="str">
        <f t="shared" si="11"/>
        <v/>
      </c>
    </row>
    <row r="246" spans="1:32" s="117" customFormat="1" ht="15" customHeight="1" x14ac:dyDescent="0.35">
      <c r="A246" s="198"/>
      <c r="B246" s="198"/>
      <c r="C246" s="199"/>
      <c r="D246" s="199"/>
      <c r="E246" s="239"/>
      <c r="F246" s="239"/>
      <c r="G246" s="200"/>
      <c r="H246" s="200"/>
      <c r="I246" s="200"/>
      <c r="J246" s="200"/>
      <c r="K246" s="200"/>
      <c r="L246" s="200"/>
      <c r="M246" s="200"/>
      <c r="N246" s="200"/>
      <c r="O246" s="200"/>
      <c r="P246" s="199"/>
      <c r="Q246" s="199"/>
      <c r="R246" s="199"/>
      <c r="S246" s="199"/>
      <c r="T246" s="199"/>
      <c r="U246" s="199"/>
      <c r="V246" s="199"/>
      <c r="W246" s="199"/>
      <c r="X246" s="199"/>
      <c r="Y246" s="308" t="str">
        <f t="shared" si="9"/>
        <v/>
      </c>
      <c r="Z246" s="196" t="str">
        <f>IF('CES-D Pre-Post'!F247="","",'CES-D Pre-Post'!F247)</f>
        <v/>
      </c>
      <c r="AA246" s="197" t="str">
        <f>IF('CES-D Pre-Post'!AA247="","",'CES-D Pre-Post'!AA247)</f>
        <v/>
      </c>
      <c r="AB246" s="238" t="str">
        <f>'CES-D Pre-Post'!BI247</f>
        <v/>
      </c>
      <c r="AC246" s="238" t="str">
        <f>'CES-D Pre-Post'!BJ247</f>
        <v/>
      </c>
      <c r="AD246" s="238" t="str">
        <f>'CES-D Pre-Post'!BK247</f>
        <v xml:space="preserve"> </v>
      </c>
      <c r="AE246" s="117" t="str">
        <f t="shared" si="10"/>
        <v/>
      </c>
      <c r="AF246" s="117" t="str">
        <f t="shared" si="11"/>
        <v/>
      </c>
    </row>
    <row r="247" spans="1:32" s="117" customFormat="1" ht="15" customHeight="1" x14ac:dyDescent="0.35">
      <c r="A247" s="201"/>
      <c r="B247" s="201"/>
      <c r="C247" s="202"/>
      <c r="D247" s="202"/>
      <c r="E247" s="240"/>
      <c r="F247" s="240"/>
      <c r="G247" s="194"/>
      <c r="H247" s="194"/>
      <c r="I247" s="194"/>
      <c r="J247" s="194"/>
      <c r="K247" s="194"/>
      <c r="L247" s="194"/>
      <c r="M247" s="195"/>
      <c r="N247" s="195"/>
      <c r="O247" s="195"/>
      <c r="P247" s="193"/>
      <c r="Q247" s="193"/>
      <c r="R247" s="193"/>
      <c r="S247" s="193"/>
      <c r="T247" s="193"/>
      <c r="U247" s="193"/>
      <c r="V247" s="193"/>
      <c r="W247" s="193"/>
      <c r="X247" s="193"/>
      <c r="Y247" s="309" t="str">
        <f t="shared" si="9"/>
        <v/>
      </c>
      <c r="Z247" s="196" t="str">
        <f>IF('CES-D Pre-Post'!F248="","",'CES-D Pre-Post'!F248)</f>
        <v/>
      </c>
      <c r="AA247" s="197" t="str">
        <f>IF('CES-D Pre-Post'!AA248="","",'CES-D Pre-Post'!AA248)</f>
        <v/>
      </c>
      <c r="AB247" s="238" t="str">
        <f>'CES-D Pre-Post'!BI248</f>
        <v/>
      </c>
      <c r="AC247" s="238" t="str">
        <f>'CES-D Pre-Post'!BJ248</f>
        <v/>
      </c>
      <c r="AD247" s="238" t="str">
        <f>'CES-D Pre-Post'!BK248</f>
        <v xml:space="preserve"> </v>
      </c>
      <c r="AE247" s="117" t="str">
        <f t="shared" si="10"/>
        <v/>
      </c>
      <c r="AF247" s="117" t="str">
        <f t="shared" si="11"/>
        <v/>
      </c>
    </row>
    <row r="248" spans="1:32" s="117" customFormat="1" ht="15" customHeight="1" x14ac:dyDescent="0.35">
      <c r="A248" s="198"/>
      <c r="B248" s="198"/>
      <c r="C248" s="199"/>
      <c r="D248" s="199"/>
      <c r="E248" s="239"/>
      <c r="F248" s="239"/>
      <c r="G248" s="200"/>
      <c r="H248" s="200"/>
      <c r="I248" s="200"/>
      <c r="J248" s="200"/>
      <c r="K248" s="200"/>
      <c r="L248" s="200"/>
      <c r="M248" s="200"/>
      <c r="N248" s="200"/>
      <c r="O248" s="200"/>
      <c r="P248" s="199"/>
      <c r="Q248" s="199"/>
      <c r="R248" s="199"/>
      <c r="S248" s="199"/>
      <c r="T248" s="199"/>
      <c r="U248" s="199"/>
      <c r="V248" s="199"/>
      <c r="W248" s="199"/>
      <c r="X248" s="199"/>
      <c r="Y248" s="308" t="str">
        <f t="shared" si="9"/>
        <v/>
      </c>
      <c r="Z248" s="196" t="str">
        <f>IF('CES-D Pre-Post'!F249="","",'CES-D Pre-Post'!F249)</f>
        <v/>
      </c>
      <c r="AA248" s="197" t="str">
        <f>IF('CES-D Pre-Post'!AA249="","",'CES-D Pre-Post'!AA249)</f>
        <v/>
      </c>
      <c r="AB248" s="238" t="str">
        <f>'CES-D Pre-Post'!BI249</f>
        <v/>
      </c>
      <c r="AC248" s="238" t="str">
        <f>'CES-D Pre-Post'!BJ249</f>
        <v/>
      </c>
      <c r="AD248" s="238" t="str">
        <f>'CES-D Pre-Post'!BK249</f>
        <v xml:space="preserve"> </v>
      </c>
      <c r="AE248" s="117" t="str">
        <f t="shared" si="10"/>
        <v/>
      </c>
      <c r="AF248" s="117" t="str">
        <f t="shared" si="11"/>
        <v/>
      </c>
    </row>
    <row r="249" spans="1:32" s="117" customFormat="1" ht="15" customHeight="1" x14ac:dyDescent="0.35">
      <c r="A249" s="201"/>
      <c r="B249" s="201"/>
      <c r="C249" s="202"/>
      <c r="D249" s="202"/>
      <c r="E249" s="240"/>
      <c r="F249" s="240"/>
      <c r="G249" s="194"/>
      <c r="H249" s="194"/>
      <c r="I249" s="194"/>
      <c r="J249" s="194"/>
      <c r="K249" s="194"/>
      <c r="L249" s="194"/>
      <c r="M249" s="195"/>
      <c r="N249" s="195"/>
      <c r="O249" s="195"/>
      <c r="P249" s="193"/>
      <c r="Q249" s="193"/>
      <c r="R249" s="193"/>
      <c r="S249" s="193"/>
      <c r="T249" s="193"/>
      <c r="U249" s="193"/>
      <c r="V249" s="193"/>
      <c r="W249" s="193"/>
      <c r="X249" s="193"/>
      <c r="Y249" s="309" t="str">
        <f t="shared" si="9"/>
        <v/>
      </c>
      <c r="Z249" s="196" t="str">
        <f>IF('CES-D Pre-Post'!F250="","",'CES-D Pre-Post'!F250)</f>
        <v/>
      </c>
      <c r="AA249" s="197" t="str">
        <f>IF('CES-D Pre-Post'!AA250="","",'CES-D Pre-Post'!AA250)</f>
        <v/>
      </c>
      <c r="AB249" s="238" t="str">
        <f>'CES-D Pre-Post'!BI250</f>
        <v/>
      </c>
      <c r="AC249" s="238" t="str">
        <f>'CES-D Pre-Post'!BJ250</f>
        <v/>
      </c>
      <c r="AD249" s="238" t="str">
        <f>'CES-D Pre-Post'!BK250</f>
        <v xml:space="preserve"> </v>
      </c>
      <c r="AE249" s="117" t="str">
        <f t="shared" si="10"/>
        <v/>
      </c>
      <c r="AF249" s="117" t="str">
        <f t="shared" si="11"/>
        <v/>
      </c>
    </row>
    <row r="250" spans="1:32" s="117" customFormat="1" ht="15" customHeight="1" x14ac:dyDescent="0.35">
      <c r="A250" s="198"/>
      <c r="B250" s="198"/>
      <c r="C250" s="199"/>
      <c r="D250" s="199"/>
      <c r="E250" s="239"/>
      <c r="F250" s="239"/>
      <c r="G250" s="200"/>
      <c r="H250" s="200"/>
      <c r="I250" s="200"/>
      <c r="J250" s="200"/>
      <c r="K250" s="200"/>
      <c r="L250" s="200"/>
      <c r="M250" s="200"/>
      <c r="N250" s="200"/>
      <c r="O250" s="200"/>
      <c r="P250" s="199"/>
      <c r="Q250" s="199"/>
      <c r="R250" s="199"/>
      <c r="S250" s="199"/>
      <c r="T250" s="199"/>
      <c r="U250" s="199"/>
      <c r="V250" s="199"/>
      <c r="W250" s="199"/>
      <c r="X250" s="199"/>
      <c r="Y250" s="308" t="str">
        <f t="shared" si="9"/>
        <v/>
      </c>
      <c r="Z250" s="196" t="str">
        <f>IF('CES-D Pre-Post'!F251="","",'CES-D Pre-Post'!F251)</f>
        <v/>
      </c>
      <c r="AA250" s="197" t="str">
        <f>IF('CES-D Pre-Post'!AA251="","",'CES-D Pre-Post'!AA251)</f>
        <v/>
      </c>
      <c r="AB250" s="238" t="str">
        <f>'CES-D Pre-Post'!BI251</f>
        <v/>
      </c>
      <c r="AC250" s="238" t="str">
        <f>'CES-D Pre-Post'!BJ251</f>
        <v/>
      </c>
      <c r="AD250" s="238" t="str">
        <f>'CES-D Pre-Post'!BK251</f>
        <v xml:space="preserve"> </v>
      </c>
      <c r="AE250" s="117" t="str">
        <f t="shared" si="10"/>
        <v/>
      </c>
      <c r="AF250" s="117" t="str">
        <f t="shared" si="11"/>
        <v/>
      </c>
    </row>
    <row r="251" spans="1:32" s="117" customFormat="1" ht="15" customHeight="1" x14ac:dyDescent="0.35">
      <c r="A251" s="201"/>
      <c r="B251" s="201"/>
      <c r="C251" s="202"/>
      <c r="D251" s="202"/>
      <c r="E251" s="240"/>
      <c r="F251" s="240"/>
      <c r="G251" s="194"/>
      <c r="H251" s="194"/>
      <c r="I251" s="194"/>
      <c r="J251" s="194"/>
      <c r="K251" s="194"/>
      <c r="L251" s="194"/>
      <c r="M251" s="195"/>
      <c r="N251" s="195"/>
      <c r="O251" s="195"/>
      <c r="P251" s="193"/>
      <c r="Q251" s="193"/>
      <c r="R251" s="193"/>
      <c r="S251" s="193"/>
      <c r="T251" s="193"/>
      <c r="U251" s="193"/>
      <c r="V251" s="193"/>
      <c r="W251" s="193"/>
      <c r="X251" s="193"/>
      <c r="Y251" s="309" t="str">
        <f t="shared" si="9"/>
        <v/>
      </c>
      <c r="Z251" s="196" t="str">
        <f>IF('CES-D Pre-Post'!F252="","",'CES-D Pre-Post'!F252)</f>
        <v/>
      </c>
      <c r="AA251" s="197" t="str">
        <f>IF('CES-D Pre-Post'!AA252="","",'CES-D Pre-Post'!AA252)</f>
        <v/>
      </c>
      <c r="AB251" s="238" t="str">
        <f>'CES-D Pre-Post'!BI252</f>
        <v/>
      </c>
      <c r="AC251" s="238" t="str">
        <f>'CES-D Pre-Post'!BJ252</f>
        <v/>
      </c>
      <c r="AD251" s="238" t="str">
        <f>'CES-D Pre-Post'!BK252</f>
        <v xml:space="preserve"> </v>
      </c>
      <c r="AE251" s="117" t="str">
        <f t="shared" si="10"/>
        <v/>
      </c>
      <c r="AF251" s="117" t="str">
        <f t="shared" si="11"/>
        <v/>
      </c>
    </row>
    <row r="252" spans="1:32" s="117" customFormat="1" ht="15" customHeight="1" x14ac:dyDescent="0.35">
      <c r="A252" s="198"/>
      <c r="B252" s="198"/>
      <c r="C252" s="199"/>
      <c r="D252" s="199"/>
      <c r="E252" s="239"/>
      <c r="F252" s="239"/>
      <c r="G252" s="200"/>
      <c r="H252" s="200"/>
      <c r="I252" s="200"/>
      <c r="J252" s="200"/>
      <c r="K252" s="200"/>
      <c r="L252" s="200"/>
      <c r="M252" s="200"/>
      <c r="N252" s="200"/>
      <c r="O252" s="200"/>
      <c r="P252" s="199"/>
      <c r="Q252" s="199"/>
      <c r="R252" s="199"/>
      <c r="S252" s="199"/>
      <c r="T252" s="199"/>
      <c r="U252" s="199"/>
      <c r="V252" s="199"/>
      <c r="W252" s="199"/>
      <c r="X252" s="199"/>
      <c r="Y252" s="308" t="str">
        <f t="shared" si="9"/>
        <v/>
      </c>
      <c r="Z252" s="196" t="str">
        <f>IF('CES-D Pre-Post'!F253="","",'CES-D Pre-Post'!F253)</f>
        <v/>
      </c>
      <c r="AA252" s="197" t="str">
        <f>IF('CES-D Pre-Post'!AA253="","",'CES-D Pre-Post'!AA253)</f>
        <v/>
      </c>
      <c r="AB252" s="238" t="str">
        <f>'CES-D Pre-Post'!BI253</f>
        <v/>
      </c>
      <c r="AC252" s="238" t="str">
        <f>'CES-D Pre-Post'!BJ253</f>
        <v/>
      </c>
      <c r="AD252" s="238" t="str">
        <f>'CES-D Pre-Post'!BK253</f>
        <v xml:space="preserve"> </v>
      </c>
      <c r="AE252" s="117" t="str">
        <f t="shared" si="10"/>
        <v/>
      </c>
      <c r="AF252" s="117" t="str">
        <f t="shared" si="11"/>
        <v/>
      </c>
    </row>
    <row r="253" spans="1:32" s="117" customFormat="1" ht="15" customHeight="1" x14ac:dyDescent="0.35">
      <c r="A253" s="201"/>
      <c r="B253" s="201"/>
      <c r="C253" s="202"/>
      <c r="D253" s="202"/>
      <c r="E253" s="240"/>
      <c r="F253" s="240"/>
      <c r="G253" s="194"/>
      <c r="H253" s="194"/>
      <c r="I253" s="194"/>
      <c r="J253" s="194"/>
      <c r="K253" s="194"/>
      <c r="L253" s="194"/>
      <c r="M253" s="195"/>
      <c r="N253" s="195"/>
      <c r="O253" s="195"/>
      <c r="P253" s="193"/>
      <c r="Q253" s="193"/>
      <c r="R253" s="193"/>
      <c r="S253" s="193"/>
      <c r="T253" s="193"/>
      <c r="U253" s="193"/>
      <c r="V253" s="193"/>
      <c r="W253" s="193"/>
      <c r="X253" s="193"/>
      <c r="Y253" s="309" t="str">
        <f t="shared" si="9"/>
        <v/>
      </c>
      <c r="Z253" s="196" t="str">
        <f>IF('CES-D Pre-Post'!F254="","",'CES-D Pre-Post'!F254)</f>
        <v/>
      </c>
      <c r="AA253" s="197" t="str">
        <f>IF('CES-D Pre-Post'!AA254="","",'CES-D Pre-Post'!AA254)</f>
        <v/>
      </c>
      <c r="AB253" s="238" t="str">
        <f>'CES-D Pre-Post'!BI254</f>
        <v/>
      </c>
      <c r="AC253" s="238" t="str">
        <f>'CES-D Pre-Post'!BJ254</f>
        <v/>
      </c>
      <c r="AD253" s="238" t="str">
        <f>'CES-D Pre-Post'!BK254</f>
        <v xml:space="preserve"> </v>
      </c>
      <c r="AE253" s="117" t="str">
        <f t="shared" si="10"/>
        <v/>
      </c>
      <c r="AF253" s="117" t="str">
        <f t="shared" si="11"/>
        <v/>
      </c>
    </row>
    <row r="254" spans="1:32" s="117" customFormat="1" ht="15" customHeight="1" x14ac:dyDescent="0.35">
      <c r="A254" s="198"/>
      <c r="B254" s="198"/>
      <c r="C254" s="199"/>
      <c r="D254" s="199"/>
      <c r="E254" s="239"/>
      <c r="F254" s="239"/>
      <c r="G254" s="200"/>
      <c r="H254" s="200"/>
      <c r="I254" s="200"/>
      <c r="J254" s="200"/>
      <c r="K254" s="200"/>
      <c r="L254" s="200"/>
      <c r="M254" s="200"/>
      <c r="N254" s="200"/>
      <c r="O254" s="200"/>
      <c r="P254" s="199"/>
      <c r="Q254" s="199"/>
      <c r="R254" s="199"/>
      <c r="S254" s="199"/>
      <c r="T254" s="199"/>
      <c r="U254" s="199"/>
      <c r="V254" s="199"/>
      <c r="W254" s="199"/>
      <c r="X254" s="199"/>
      <c r="Y254" s="308" t="str">
        <f t="shared" si="9"/>
        <v/>
      </c>
      <c r="Z254" s="196" t="str">
        <f>IF('CES-D Pre-Post'!F255="","",'CES-D Pre-Post'!F255)</f>
        <v/>
      </c>
      <c r="AA254" s="197" t="str">
        <f>IF('CES-D Pre-Post'!AA255="","",'CES-D Pre-Post'!AA255)</f>
        <v/>
      </c>
      <c r="AB254" s="238" t="str">
        <f>'CES-D Pre-Post'!BI255</f>
        <v/>
      </c>
      <c r="AC254" s="238" t="str">
        <f>'CES-D Pre-Post'!BJ255</f>
        <v/>
      </c>
      <c r="AD254" s="238" t="str">
        <f>'CES-D Pre-Post'!BK255</f>
        <v xml:space="preserve"> </v>
      </c>
      <c r="AE254" s="117" t="str">
        <f t="shared" si="10"/>
        <v/>
      </c>
      <c r="AF254" s="117" t="str">
        <f t="shared" si="11"/>
        <v/>
      </c>
    </row>
    <row r="255" spans="1:32" s="117" customFormat="1" ht="15" customHeight="1" x14ac:dyDescent="0.35">
      <c r="A255" s="201"/>
      <c r="B255" s="201"/>
      <c r="C255" s="202"/>
      <c r="D255" s="202"/>
      <c r="E255" s="240"/>
      <c r="F255" s="240"/>
      <c r="G255" s="194"/>
      <c r="H255" s="194"/>
      <c r="I255" s="194"/>
      <c r="J255" s="194"/>
      <c r="K255" s="194"/>
      <c r="L255" s="194"/>
      <c r="M255" s="195"/>
      <c r="N255" s="195"/>
      <c r="O255" s="195"/>
      <c r="P255" s="193"/>
      <c r="Q255" s="193"/>
      <c r="R255" s="193"/>
      <c r="S255" s="193"/>
      <c r="T255" s="193"/>
      <c r="U255" s="193"/>
      <c r="V255" s="193"/>
      <c r="W255" s="193"/>
      <c r="X255" s="193"/>
      <c r="Y255" s="309" t="str">
        <f t="shared" si="9"/>
        <v/>
      </c>
      <c r="Z255" s="196" t="str">
        <f>IF('CES-D Pre-Post'!F256="","",'CES-D Pre-Post'!F256)</f>
        <v/>
      </c>
      <c r="AA255" s="197" t="str">
        <f>IF('CES-D Pre-Post'!AA256="","",'CES-D Pre-Post'!AA256)</f>
        <v/>
      </c>
      <c r="AB255" s="238" t="str">
        <f>'CES-D Pre-Post'!BI256</f>
        <v/>
      </c>
      <c r="AC255" s="238" t="str">
        <f>'CES-D Pre-Post'!BJ256</f>
        <v/>
      </c>
      <c r="AD255" s="238" t="str">
        <f>'CES-D Pre-Post'!BK256</f>
        <v xml:space="preserve"> </v>
      </c>
      <c r="AE255" s="117" t="str">
        <f t="shared" si="10"/>
        <v/>
      </c>
      <c r="AF255" s="117" t="str">
        <f t="shared" si="11"/>
        <v/>
      </c>
    </row>
    <row r="256" spans="1:32" s="117" customFormat="1" ht="15" customHeight="1" x14ac:dyDescent="0.35">
      <c r="A256" s="198"/>
      <c r="B256" s="198"/>
      <c r="C256" s="199"/>
      <c r="D256" s="199"/>
      <c r="E256" s="239"/>
      <c r="F256" s="239"/>
      <c r="G256" s="200"/>
      <c r="H256" s="200"/>
      <c r="I256" s="200"/>
      <c r="J256" s="200"/>
      <c r="K256" s="200"/>
      <c r="L256" s="200"/>
      <c r="M256" s="200"/>
      <c r="N256" s="200"/>
      <c r="O256" s="200"/>
      <c r="P256" s="199"/>
      <c r="Q256" s="199"/>
      <c r="R256" s="199"/>
      <c r="S256" s="199"/>
      <c r="T256" s="199"/>
      <c r="U256" s="199"/>
      <c r="V256" s="199"/>
      <c r="W256" s="199"/>
      <c r="X256" s="199"/>
      <c r="Y256" s="308" t="str">
        <f t="shared" si="9"/>
        <v/>
      </c>
      <c r="Z256" s="196" t="str">
        <f>IF('CES-D Pre-Post'!F257="","",'CES-D Pre-Post'!F257)</f>
        <v/>
      </c>
      <c r="AA256" s="197" t="str">
        <f>IF('CES-D Pre-Post'!AA257="","",'CES-D Pre-Post'!AA257)</f>
        <v/>
      </c>
      <c r="AB256" s="238" t="str">
        <f>'CES-D Pre-Post'!BI257</f>
        <v/>
      </c>
      <c r="AC256" s="238" t="str">
        <f>'CES-D Pre-Post'!BJ257</f>
        <v/>
      </c>
      <c r="AD256" s="238" t="str">
        <f>'CES-D Pre-Post'!BK257</f>
        <v xml:space="preserve"> </v>
      </c>
      <c r="AE256" s="117" t="str">
        <f t="shared" si="10"/>
        <v/>
      </c>
      <c r="AF256" s="117" t="str">
        <f t="shared" si="11"/>
        <v/>
      </c>
    </row>
    <row r="257" spans="1:32" s="117" customFormat="1" ht="15" customHeight="1" x14ac:dyDescent="0.35">
      <c r="A257" s="201"/>
      <c r="B257" s="201"/>
      <c r="C257" s="202"/>
      <c r="D257" s="202"/>
      <c r="E257" s="240"/>
      <c r="F257" s="240"/>
      <c r="G257" s="194"/>
      <c r="H257" s="194"/>
      <c r="I257" s="194"/>
      <c r="J257" s="194"/>
      <c r="K257" s="194"/>
      <c r="L257" s="194"/>
      <c r="M257" s="195"/>
      <c r="N257" s="195"/>
      <c r="O257" s="195"/>
      <c r="P257" s="193"/>
      <c r="Q257" s="193"/>
      <c r="R257" s="193"/>
      <c r="S257" s="193"/>
      <c r="T257" s="193"/>
      <c r="U257" s="193"/>
      <c r="V257" s="193"/>
      <c r="W257" s="193"/>
      <c r="X257" s="193"/>
      <c r="Y257" s="309" t="str">
        <f t="shared" si="9"/>
        <v/>
      </c>
      <c r="Z257" s="196" t="str">
        <f>IF('CES-D Pre-Post'!F258="","",'CES-D Pre-Post'!F258)</f>
        <v/>
      </c>
      <c r="AA257" s="197" t="str">
        <f>IF('CES-D Pre-Post'!AA258="","",'CES-D Pre-Post'!AA258)</f>
        <v/>
      </c>
      <c r="AB257" s="238" t="str">
        <f>'CES-D Pre-Post'!BI258</f>
        <v/>
      </c>
      <c r="AC257" s="238" t="str">
        <f>'CES-D Pre-Post'!BJ258</f>
        <v/>
      </c>
      <c r="AD257" s="238" t="str">
        <f>'CES-D Pre-Post'!BK258</f>
        <v xml:space="preserve"> </v>
      </c>
      <c r="AE257" s="117" t="str">
        <f t="shared" si="10"/>
        <v/>
      </c>
      <c r="AF257" s="117" t="str">
        <f t="shared" si="11"/>
        <v/>
      </c>
    </row>
    <row r="258" spans="1:32" s="117" customFormat="1" ht="15" customHeight="1" x14ac:dyDescent="0.35">
      <c r="A258" s="198"/>
      <c r="B258" s="198"/>
      <c r="C258" s="199"/>
      <c r="D258" s="199"/>
      <c r="E258" s="239"/>
      <c r="F258" s="239"/>
      <c r="G258" s="200"/>
      <c r="H258" s="200"/>
      <c r="I258" s="200"/>
      <c r="J258" s="200"/>
      <c r="K258" s="200"/>
      <c r="L258" s="200"/>
      <c r="M258" s="200"/>
      <c r="N258" s="200"/>
      <c r="O258" s="200"/>
      <c r="P258" s="199"/>
      <c r="Q258" s="199"/>
      <c r="R258" s="199"/>
      <c r="S258" s="199"/>
      <c r="T258" s="199"/>
      <c r="U258" s="199"/>
      <c r="V258" s="199"/>
      <c r="W258" s="199"/>
      <c r="X258" s="199"/>
      <c r="Y258" s="308" t="str">
        <f t="shared" si="9"/>
        <v/>
      </c>
      <c r="Z258" s="196" t="str">
        <f>IF('CES-D Pre-Post'!F259="","",'CES-D Pre-Post'!F259)</f>
        <v/>
      </c>
      <c r="AA258" s="197" t="str">
        <f>IF('CES-D Pre-Post'!AA259="","",'CES-D Pre-Post'!AA259)</f>
        <v/>
      </c>
      <c r="AB258" s="238" t="str">
        <f>'CES-D Pre-Post'!BI259</f>
        <v/>
      </c>
      <c r="AC258" s="238" t="str">
        <f>'CES-D Pre-Post'!BJ259</f>
        <v/>
      </c>
      <c r="AD258" s="238" t="str">
        <f>'CES-D Pre-Post'!BK259</f>
        <v xml:space="preserve"> </v>
      </c>
      <c r="AE258" s="117" t="str">
        <f t="shared" si="10"/>
        <v/>
      </c>
      <c r="AF258" s="117" t="str">
        <f t="shared" si="11"/>
        <v/>
      </c>
    </row>
    <row r="259" spans="1:32" s="117" customFormat="1" ht="15" customHeight="1" x14ac:dyDescent="0.35">
      <c r="A259" s="201"/>
      <c r="B259" s="201"/>
      <c r="C259" s="202"/>
      <c r="D259" s="202"/>
      <c r="E259" s="240"/>
      <c r="F259" s="240"/>
      <c r="G259" s="194"/>
      <c r="H259" s="194"/>
      <c r="I259" s="194"/>
      <c r="J259" s="194"/>
      <c r="K259" s="194"/>
      <c r="L259" s="194"/>
      <c r="M259" s="195"/>
      <c r="N259" s="195"/>
      <c r="O259" s="195"/>
      <c r="P259" s="193"/>
      <c r="Q259" s="193"/>
      <c r="R259" s="193"/>
      <c r="S259" s="193"/>
      <c r="T259" s="193"/>
      <c r="U259" s="193"/>
      <c r="V259" s="193"/>
      <c r="W259" s="193"/>
      <c r="X259" s="193"/>
      <c r="Y259" s="309" t="str">
        <f t="shared" si="9"/>
        <v/>
      </c>
      <c r="Z259" s="196" t="str">
        <f>IF('CES-D Pre-Post'!F260="","",'CES-D Pre-Post'!F260)</f>
        <v/>
      </c>
      <c r="AA259" s="197" t="str">
        <f>IF('CES-D Pre-Post'!AA260="","",'CES-D Pre-Post'!AA260)</f>
        <v/>
      </c>
      <c r="AB259" s="238" t="str">
        <f>'CES-D Pre-Post'!BI260</f>
        <v/>
      </c>
      <c r="AC259" s="238" t="str">
        <f>'CES-D Pre-Post'!BJ260</f>
        <v/>
      </c>
      <c r="AD259" s="238" t="str">
        <f>'CES-D Pre-Post'!BK260</f>
        <v xml:space="preserve"> </v>
      </c>
      <c r="AE259" s="117" t="str">
        <f t="shared" si="10"/>
        <v/>
      </c>
      <c r="AF259" s="117" t="str">
        <f t="shared" si="11"/>
        <v/>
      </c>
    </row>
    <row r="260" spans="1:32" s="117" customFormat="1" ht="15" customHeight="1" x14ac:dyDescent="0.35">
      <c r="A260" s="198"/>
      <c r="B260" s="198"/>
      <c r="C260" s="199"/>
      <c r="D260" s="199"/>
      <c r="E260" s="239"/>
      <c r="F260" s="239"/>
      <c r="G260" s="200"/>
      <c r="H260" s="200"/>
      <c r="I260" s="200"/>
      <c r="J260" s="200"/>
      <c r="K260" s="200"/>
      <c r="L260" s="200"/>
      <c r="M260" s="200"/>
      <c r="N260" s="200"/>
      <c r="O260" s="200"/>
      <c r="P260" s="199"/>
      <c r="Q260" s="199"/>
      <c r="R260" s="199"/>
      <c r="S260" s="199"/>
      <c r="T260" s="199"/>
      <c r="U260" s="199"/>
      <c r="V260" s="199"/>
      <c r="W260" s="199"/>
      <c r="X260" s="199"/>
      <c r="Y260" s="308" t="str">
        <f t="shared" ref="Y260:Y323" si="12">IF(E260="","",IF(E260&gt;0,"Yes","No"))</f>
        <v/>
      </c>
      <c r="Z260" s="196" t="str">
        <f>IF('CES-D Pre-Post'!F261="","",'CES-D Pre-Post'!F261)</f>
        <v/>
      </c>
      <c r="AA260" s="197" t="str">
        <f>IF('CES-D Pre-Post'!AA261="","",'CES-D Pre-Post'!AA261)</f>
        <v/>
      </c>
      <c r="AB260" s="238" t="str">
        <f>'CES-D Pre-Post'!BI261</f>
        <v/>
      </c>
      <c r="AC260" s="238" t="str">
        <f>'CES-D Pre-Post'!BJ261</f>
        <v/>
      </c>
      <c r="AD260" s="238" t="str">
        <f>'CES-D Pre-Post'!BK261</f>
        <v xml:space="preserve"> </v>
      </c>
      <c r="AE260" s="117" t="str">
        <f t="shared" ref="AE260:AE323" si="13">IF(E260="","",INT((((YEAR(E260)-YEAR($AE$1))*12+MONTH(E260)-MONTH($AE$1)+1)+2)/3))</f>
        <v/>
      </c>
      <c r="AF260" s="117" t="str">
        <f t="shared" ref="AF260:AF323" si="14">IF(F260="","",INT((((YEAR(F260)-YEAR($AE$1))*12+MONTH(F260)-MONTH($AE$1)+1)+2)/3))</f>
        <v/>
      </c>
    </row>
    <row r="261" spans="1:32" s="117" customFormat="1" ht="15" customHeight="1" x14ac:dyDescent="0.35">
      <c r="A261" s="201"/>
      <c r="B261" s="201"/>
      <c r="C261" s="202"/>
      <c r="D261" s="202"/>
      <c r="E261" s="240"/>
      <c r="F261" s="240"/>
      <c r="G261" s="194"/>
      <c r="H261" s="194"/>
      <c r="I261" s="194"/>
      <c r="J261" s="194"/>
      <c r="K261" s="194"/>
      <c r="L261" s="194"/>
      <c r="M261" s="195"/>
      <c r="N261" s="195"/>
      <c r="O261" s="195"/>
      <c r="P261" s="193"/>
      <c r="Q261" s="193"/>
      <c r="R261" s="193"/>
      <c r="S261" s="193"/>
      <c r="T261" s="193"/>
      <c r="U261" s="193"/>
      <c r="V261" s="193"/>
      <c r="W261" s="193"/>
      <c r="X261" s="193"/>
      <c r="Y261" s="309" t="str">
        <f t="shared" si="12"/>
        <v/>
      </c>
      <c r="Z261" s="196" t="str">
        <f>IF('CES-D Pre-Post'!F262="","",'CES-D Pre-Post'!F262)</f>
        <v/>
      </c>
      <c r="AA261" s="197" t="str">
        <f>IF('CES-D Pre-Post'!AA262="","",'CES-D Pre-Post'!AA262)</f>
        <v/>
      </c>
      <c r="AB261" s="238" t="str">
        <f>'CES-D Pre-Post'!BI262</f>
        <v/>
      </c>
      <c r="AC261" s="238" t="str">
        <f>'CES-D Pre-Post'!BJ262</f>
        <v/>
      </c>
      <c r="AD261" s="238" t="str">
        <f>'CES-D Pre-Post'!BK262</f>
        <v xml:space="preserve"> </v>
      </c>
      <c r="AE261" s="117" t="str">
        <f t="shared" si="13"/>
        <v/>
      </c>
      <c r="AF261" s="117" t="str">
        <f t="shared" si="14"/>
        <v/>
      </c>
    </row>
    <row r="262" spans="1:32" s="117" customFormat="1" ht="15" customHeight="1" x14ac:dyDescent="0.35">
      <c r="A262" s="198"/>
      <c r="B262" s="198"/>
      <c r="C262" s="199"/>
      <c r="D262" s="199"/>
      <c r="E262" s="239"/>
      <c r="F262" s="239"/>
      <c r="G262" s="200"/>
      <c r="H262" s="200"/>
      <c r="I262" s="200"/>
      <c r="J262" s="200"/>
      <c r="K262" s="200"/>
      <c r="L262" s="200"/>
      <c r="M262" s="200"/>
      <c r="N262" s="200"/>
      <c r="O262" s="200"/>
      <c r="P262" s="199"/>
      <c r="Q262" s="199"/>
      <c r="R262" s="199"/>
      <c r="S262" s="199"/>
      <c r="T262" s="199"/>
      <c r="U262" s="199"/>
      <c r="V262" s="199"/>
      <c r="W262" s="199"/>
      <c r="X262" s="199"/>
      <c r="Y262" s="308" t="str">
        <f t="shared" si="12"/>
        <v/>
      </c>
      <c r="Z262" s="196" t="str">
        <f>IF('CES-D Pre-Post'!F263="","",'CES-D Pre-Post'!F263)</f>
        <v/>
      </c>
      <c r="AA262" s="197" t="str">
        <f>IF('CES-D Pre-Post'!AA263="","",'CES-D Pre-Post'!AA263)</f>
        <v/>
      </c>
      <c r="AB262" s="238" t="str">
        <f>'CES-D Pre-Post'!BI263</f>
        <v/>
      </c>
      <c r="AC262" s="238" t="str">
        <f>'CES-D Pre-Post'!BJ263</f>
        <v/>
      </c>
      <c r="AD262" s="238" t="str">
        <f>'CES-D Pre-Post'!BK263</f>
        <v xml:space="preserve"> </v>
      </c>
      <c r="AE262" s="117" t="str">
        <f t="shared" si="13"/>
        <v/>
      </c>
      <c r="AF262" s="117" t="str">
        <f t="shared" si="14"/>
        <v/>
      </c>
    </row>
    <row r="263" spans="1:32" s="117" customFormat="1" ht="15" customHeight="1" x14ac:dyDescent="0.35">
      <c r="A263" s="201"/>
      <c r="B263" s="201"/>
      <c r="C263" s="202"/>
      <c r="D263" s="202"/>
      <c r="E263" s="240"/>
      <c r="F263" s="240"/>
      <c r="G263" s="194"/>
      <c r="H263" s="194"/>
      <c r="I263" s="194"/>
      <c r="J263" s="194"/>
      <c r="K263" s="194"/>
      <c r="L263" s="194"/>
      <c r="M263" s="195"/>
      <c r="N263" s="195"/>
      <c r="O263" s="195"/>
      <c r="P263" s="193"/>
      <c r="Q263" s="193"/>
      <c r="R263" s="193"/>
      <c r="S263" s="193"/>
      <c r="T263" s="193"/>
      <c r="U263" s="193"/>
      <c r="V263" s="193"/>
      <c r="W263" s="193"/>
      <c r="X263" s="193"/>
      <c r="Y263" s="309" t="str">
        <f t="shared" si="12"/>
        <v/>
      </c>
      <c r="Z263" s="196" t="str">
        <f>IF('CES-D Pre-Post'!F264="","",'CES-D Pre-Post'!F264)</f>
        <v/>
      </c>
      <c r="AA263" s="197" t="str">
        <f>IF('CES-D Pre-Post'!AA264="","",'CES-D Pre-Post'!AA264)</f>
        <v/>
      </c>
      <c r="AB263" s="238" t="str">
        <f>'CES-D Pre-Post'!BI264</f>
        <v/>
      </c>
      <c r="AC263" s="238" t="str">
        <f>'CES-D Pre-Post'!BJ264</f>
        <v/>
      </c>
      <c r="AD263" s="238" t="str">
        <f>'CES-D Pre-Post'!BK264</f>
        <v xml:space="preserve"> </v>
      </c>
      <c r="AE263" s="117" t="str">
        <f t="shared" si="13"/>
        <v/>
      </c>
      <c r="AF263" s="117" t="str">
        <f t="shared" si="14"/>
        <v/>
      </c>
    </row>
    <row r="264" spans="1:32" s="117" customFormat="1" ht="15" customHeight="1" x14ac:dyDescent="0.35">
      <c r="A264" s="198"/>
      <c r="B264" s="198"/>
      <c r="C264" s="199"/>
      <c r="D264" s="199"/>
      <c r="E264" s="239"/>
      <c r="F264" s="239"/>
      <c r="G264" s="200"/>
      <c r="H264" s="200"/>
      <c r="I264" s="200"/>
      <c r="J264" s="200"/>
      <c r="K264" s="200"/>
      <c r="L264" s="200"/>
      <c r="M264" s="200"/>
      <c r="N264" s="200"/>
      <c r="O264" s="200"/>
      <c r="P264" s="199"/>
      <c r="Q264" s="199"/>
      <c r="R264" s="199"/>
      <c r="S264" s="199"/>
      <c r="T264" s="199"/>
      <c r="U264" s="199"/>
      <c r="V264" s="199"/>
      <c r="W264" s="199"/>
      <c r="X264" s="199"/>
      <c r="Y264" s="308" t="str">
        <f t="shared" si="12"/>
        <v/>
      </c>
      <c r="Z264" s="196" t="str">
        <f>IF('CES-D Pre-Post'!F265="","",'CES-D Pre-Post'!F265)</f>
        <v/>
      </c>
      <c r="AA264" s="197" t="str">
        <f>IF('CES-D Pre-Post'!AA265="","",'CES-D Pre-Post'!AA265)</f>
        <v/>
      </c>
      <c r="AB264" s="238" t="str">
        <f>'CES-D Pre-Post'!BI265</f>
        <v/>
      </c>
      <c r="AC264" s="238" t="str">
        <f>'CES-D Pre-Post'!BJ265</f>
        <v/>
      </c>
      <c r="AD264" s="238" t="str">
        <f>'CES-D Pre-Post'!BK265</f>
        <v xml:space="preserve"> </v>
      </c>
      <c r="AE264" s="117" t="str">
        <f t="shared" si="13"/>
        <v/>
      </c>
      <c r="AF264" s="117" t="str">
        <f t="shared" si="14"/>
        <v/>
      </c>
    </row>
    <row r="265" spans="1:32" s="117" customFormat="1" ht="15" customHeight="1" x14ac:dyDescent="0.35">
      <c r="A265" s="201"/>
      <c r="B265" s="201"/>
      <c r="C265" s="202"/>
      <c r="D265" s="202"/>
      <c r="E265" s="240"/>
      <c r="F265" s="240"/>
      <c r="G265" s="194"/>
      <c r="H265" s="194"/>
      <c r="I265" s="194"/>
      <c r="J265" s="194"/>
      <c r="K265" s="194"/>
      <c r="L265" s="194"/>
      <c r="M265" s="195"/>
      <c r="N265" s="195"/>
      <c r="O265" s="195"/>
      <c r="P265" s="193"/>
      <c r="Q265" s="193"/>
      <c r="R265" s="193"/>
      <c r="S265" s="193"/>
      <c r="T265" s="193"/>
      <c r="U265" s="193"/>
      <c r="V265" s="193"/>
      <c r="W265" s="193"/>
      <c r="X265" s="193"/>
      <c r="Y265" s="309" t="str">
        <f t="shared" si="12"/>
        <v/>
      </c>
      <c r="Z265" s="196" t="str">
        <f>IF('CES-D Pre-Post'!F266="","",'CES-D Pre-Post'!F266)</f>
        <v/>
      </c>
      <c r="AA265" s="197" t="str">
        <f>IF('CES-D Pre-Post'!AA266="","",'CES-D Pre-Post'!AA266)</f>
        <v/>
      </c>
      <c r="AB265" s="238" t="str">
        <f>'CES-D Pre-Post'!BI266</f>
        <v/>
      </c>
      <c r="AC265" s="238" t="str">
        <f>'CES-D Pre-Post'!BJ266</f>
        <v/>
      </c>
      <c r="AD265" s="238" t="str">
        <f>'CES-D Pre-Post'!BK266</f>
        <v xml:space="preserve"> </v>
      </c>
      <c r="AE265" s="117" t="str">
        <f t="shared" si="13"/>
        <v/>
      </c>
      <c r="AF265" s="117" t="str">
        <f t="shared" si="14"/>
        <v/>
      </c>
    </row>
    <row r="266" spans="1:32" s="117" customFormat="1" ht="15" customHeight="1" x14ac:dyDescent="0.35">
      <c r="A266" s="198"/>
      <c r="B266" s="198"/>
      <c r="C266" s="199"/>
      <c r="D266" s="199"/>
      <c r="E266" s="239"/>
      <c r="F266" s="239"/>
      <c r="G266" s="200"/>
      <c r="H266" s="200"/>
      <c r="I266" s="200"/>
      <c r="J266" s="200"/>
      <c r="K266" s="200"/>
      <c r="L266" s="200"/>
      <c r="M266" s="200"/>
      <c r="N266" s="200"/>
      <c r="O266" s="200"/>
      <c r="P266" s="199"/>
      <c r="Q266" s="199"/>
      <c r="R266" s="199"/>
      <c r="S266" s="199"/>
      <c r="T266" s="199"/>
      <c r="U266" s="199"/>
      <c r="V266" s="199"/>
      <c r="W266" s="199"/>
      <c r="X266" s="199"/>
      <c r="Y266" s="308" t="str">
        <f t="shared" si="12"/>
        <v/>
      </c>
      <c r="Z266" s="196" t="str">
        <f>IF('CES-D Pre-Post'!F267="","",'CES-D Pre-Post'!F267)</f>
        <v/>
      </c>
      <c r="AA266" s="197" t="str">
        <f>IF('CES-D Pre-Post'!AA267="","",'CES-D Pre-Post'!AA267)</f>
        <v/>
      </c>
      <c r="AB266" s="238" t="str">
        <f>'CES-D Pre-Post'!BI267</f>
        <v/>
      </c>
      <c r="AC266" s="238" t="str">
        <f>'CES-D Pre-Post'!BJ267</f>
        <v/>
      </c>
      <c r="AD266" s="238" t="str">
        <f>'CES-D Pre-Post'!BK267</f>
        <v xml:space="preserve"> </v>
      </c>
      <c r="AE266" s="117" t="str">
        <f t="shared" si="13"/>
        <v/>
      </c>
      <c r="AF266" s="117" t="str">
        <f t="shared" si="14"/>
        <v/>
      </c>
    </row>
    <row r="267" spans="1:32" s="117" customFormat="1" ht="15" customHeight="1" x14ac:dyDescent="0.35">
      <c r="A267" s="201"/>
      <c r="B267" s="201"/>
      <c r="C267" s="202"/>
      <c r="D267" s="202"/>
      <c r="E267" s="240"/>
      <c r="F267" s="240"/>
      <c r="G267" s="194"/>
      <c r="H267" s="194"/>
      <c r="I267" s="194"/>
      <c r="J267" s="194"/>
      <c r="K267" s="194"/>
      <c r="L267" s="194"/>
      <c r="M267" s="195"/>
      <c r="N267" s="195"/>
      <c r="O267" s="195"/>
      <c r="P267" s="193"/>
      <c r="Q267" s="193"/>
      <c r="R267" s="193"/>
      <c r="S267" s="193"/>
      <c r="T267" s="193"/>
      <c r="U267" s="193"/>
      <c r="V267" s="193"/>
      <c r="W267" s="193"/>
      <c r="X267" s="193"/>
      <c r="Y267" s="309" t="str">
        <f t="shared" si="12"/>
        <v/>
      </c>
      <c r="Z267" s="196" t="str">
        <f>IF('CES-D Pre-Post'!F268="","",'CES-D Pre-Post'!F268)</f>
        <v/>
      </c>
      <c r="AA267" s="197" t="str">
        <f>IF('CES-D Pre-Post'!AA268="","",'CES-D Pre-Post'!AA268)</f>
        <v/>
      </c>
      <c r="AB267" s="238" t="str">
        <f>'CES-D Pre-Post'!BI268</f>
        <v/>
      </c>
      <c r="AC267" s="238" t="str">
        <f>'CES-D Pre-Post'!BJ268</f>
        <v/>
      </c>
      <c r="AD267" s="238" t="str">
        <f>'CES-D Pre-Post'!BK268</f>
        <v xml:space="preserve"> </v>
      </c>
      <c r="AE267" s="117" t="str">
        <f t="shared" si="13"/>
        <v/>
      </c>
      <c r="AF267" s="117" t="str">
        <f t="shared" si="14"/>
        <v/>
      </c>
    </row>
    <row r="268" spans="1:32" s="117" customFormat="1" ht="15" customHeight="1" x14ac:dyDescent="0.35">
      <c r="A268" s="198"/>
      <c r="B268" s="198"/>
      <c r="C268" s="199"/>
      <c r="D268" s="199"/>
      <c r="E268" s="239"/>
      <c r="F268" s="239"/>
      <c r="G268" s="200"/>
      <c r="H268" s="200"/>
      <c r="I268" s="200"/>
      <c r="J268" s="200"/>
      <c r="K268" s="200"/>
      <c r="L268" s="200"/>
      <c r="M268" s="200"/>
      <c r="N268" s="200"/>
      <c r="O268" s="200"/>
      <c r="P268" s="199"/>
      <c r="Q268" s="199"/>
      <c r="R268" s="199"/>
      <c r="S268" s="199"/>
      <c r="T268" s="199"/>
      <c r="U268" s="199"/>
      <c r="V268" s="199"/>
      <c r="W268" s="199"/>
      <c r="X268" s="199"/>
      <c r="Y268" s="308" t="str">
        <f t="shared" si="12"/>
        <v/>
      </c>
      <c r="Z268" s="196" t="str">
        <f>IF('CES-D Pre-Post'!F269="","",'CES-D Pre-Post'!F269)</f>
        <v/>
      </c>
      <c r="AA268" s="197" t="str">
        <f>IF('CES-D Pre-Post'!AA269="","",'CES-D Pre-Post'!AA269)</f>
        <v/>
      </c>
      <c r="AB268" s="238" t="str">
        <f>'CES-D Pre-Post'!BI269</f>
        <v/>
      </c>
      <c r="AC268" s="238" t="str">
        <f>'CES-D Pre-Post'!BJ269</f>
        <v/>
      </c>
      <c r="AD268" s="238" t="str">
        <f>'CES-D Pre-Post'!BK269</f>
        <v xml:space="preserve"> </v>
      </c>
      <c r="AE268" s="117" t="str">
        <f t="shared" si="13"/>
        <v/>
      </c>
      <c r="AF268" s="117" t="str">
        <f t="shared" si="14"/>
        <v/>
      </c>
    </row>
    <row r="269" spans="1:32" s="117" customFormat="1" ht="15" customHeight="1" x14ac:dyDescent="0.35">
      <c r="A269" s="201"/>
      <c r="B269" s="201"/>
      <c r="C269" s="202"/>
      <c r="D269" s="202"/>
      <c r="E269" s="240"/>
      <c r="F269" s="240"/>
      <c r="G269" s="194"/>
      <c r="H269" s="194"/>
      <c r="I269" s="194"/>
      <c r="J269" s="194"/>
      <c r="K269" s="194"/>
      <c r="L269" s="194"/>
      <c r="M269" s="195"/>
      <c r="N269" s="195"/>
      <c r="O269" s="195"/>
      <c r="P269" s="193"/>
      <c r="Q269" s="193"/>
      <c r="R269" s="193"/>
      <c r="S269" s="193"/>
      <c r="T269" s="193"/>
      <c r="U269" s="193"/>
      <c r="V269" s="193"/>
      <c r="W269" s="193"/>
      <c r="X269" s="193"/>
      <c r="Y269" s="309" t="str">
        <f t="shared" si="12"/>
        <v/>
      </c>
      <c r="Z269" s="196" t="str">
        <f>IF('CES-D Pre-Post'!F270="","",'CES-D Pre-Post'!F270)</f>
        <v/>
      </c>
      <c r="AA269" s="197" t="str">
        <f>IF('CES-D Pre-Post'!AA270="","",'CES-D Pre-Post'!AA270)</f>
        <v/>
      </c>
      <c r="AB269" s="238" t="str">
        <f>'CES-D Pre-Post'!BI270</f>
        <v/>
      </c>
      <c r="AC269" s="238" t="str">
        <f>'CES-D Pre-Post'!BJ270</f>
        <v/>
      </c>
      <c r="AD269" s="238" t="str">
        <f>'CES-D Pre-Post'!BK270</f>
        <v xml:space="preserve"> </v>
      </c>
      <c r="AE269" s="117" t="str">
        <f t="shared" si="13"/>
        <v/>
      </c>
      <c r="AF269" s="117" t="str">
        <f t="shared" si="14"/>
        <v/>
      </c>
    </row>
    <row r="270" spans="1:32" s="117" customFormat="1" ht="15" customHeight="1" x14ac:dyDescent="0.35">
      <c r="A270" s="198"/>
      <c r="B270" s="198"/>
      <c r="C270" s="199"/>
      <c r="D270" s="199"/>
      <c r="E270" s="239"/>
      <c r="F270" s="239"/>
      <c r="G270" s="200"/>
      <c r="H270" s="200"/>
      <c r="I270" s="200"/>
      <c r="J270" s="200"/>
      <c r="K270" s="200"/>
      <c r="L270" s="200"/>
      <c r="M270" s="200"/>
      <c r="N270" s="200"/>
      <c r="O270" s="200"/>
      <c r="P270" s="199"/>
      <c r="Q270" s="199"/>
      <c r="R270" s="199"/>
      <c r="S270" s="199"/>
      <c r="T270" s="199"/>
      <c r="U270" s="199"/>
      <c r="V270" s="199"/>
      <c r="W270" s="199"/>
      <c r="X270" s="199"/>
      <c r="Y270" s="308" t="str">
        <f t="shared" si="12"/>
        <v/>
      </c>
      <c r="Z270" s="196" t="str">
        <f>IF('CES-D Pre-Post'!F271="","",'CES-D Pre-Post'!F271)</f>
        <v/>
      </c>
      <c r="AA270" s="197" t="str">
        <f>IF('CES-D Pre-Post'!AA271="","",'CES-D Pre-Post'!AA271)</f>
        <v/>
      </c>
      <c r="AB270" s="238" t="str">
        <f>'CES-D Pre-Post'!BI271</f>
        <v/>
      </c>
      <c r="AC270" s="238" t="str">
        <f>'CES-D Pre-Post'!BJ271</f>
        <v/>
      </c>
      <c r="AD270" s="238" t="str">
        <f>'CES-D Pre-Post'!BK271</f>
        <v xml:space="preserve"> </v>
      </c>
      <c r="AE270" s="117" t="str">
        <f t="shared" si="13"/>
        <v/>
      </c>
      <c r="AF270" s="117" t="str">
        <f t="shared" si="14"/>
        <v/>
      </c>
    </row>
    <row r="271" spans="1:32" s="117" customFormat="1" ht="15" customHeight="1" x14ac:dyDescent="0.35">
      <c r="A271" s="201"/>
      <c r="B271" s="201"/>
      <c r="C271" s="202"/>
      <c r="D271" s="202"/>
      <c r="E271" s="240"/>
      <c r="F271" s="240"/>
      <c r="G271" s="194"/>
      <c r="H271" s="194"/>
      <c r="I271" s="194"/>
      <c r="J271" s="194"/>
      <c r="K271" s="194"/>
      <c r="L271" s="194"/>
      <c r="M271" s="195"/>
      <c r="N271" s="195"/>
      <c r="O271" s="195"/>
      <c r="P271" s="193"/>
      <c r="Q271" s="193"/>
      <c r="R271" s="193"/>
      <c r="S271" s="193"/>
      <c r="T271" s="193"/>
      <c r="U271" s="193"/>
      <c r="V271" s="193"/>
      <c r="W271" s="193"/>
      <c r="X271" s="193"/>
      <c r="Y271" s="309" t="str">
        <f t="shared" si="12"/>
        <v/>
      </c>
      <c r="Z271" s="196" t="str">
        <f>IF('CES-D Pre-Post'!F272="","",'CES-D Pre-Post'!F272)</f>
        <v/>
      </c>
      <c r="AA271" s="197" t="str">
        <f>IF('CES-D Pre-Post'!AA272="","",'CES-D Pre-Post'!AA272)</f>
        <v/>
      </c>
      <c r="AB271" s="238" t="str">
        <f>'CES-D Pre-Post'!BI272</f>
        <v/>
      </c>
      <c r="AC271" s="238" t="str">
        <f>'CES-D Pre-Post'!BJ272</f>
        <v/>
      </c>
      <c r="AD271" s="238" t="str">
        <f>'CES-D Pre-Post'!BK272</f>
        <v xml:space="preserve"> </v>
      </c>
      <c r="AE271" s="117" t="str">
        <f t="shared" si="13"/>
        <v/>
      </c>
      <c r="AF271" s="117" t="str">
        <f t="shared" si="14"/>
        <v/>
      </c>
    </row>
    <row r="272" spans="1:32" s="117" customFormat="1" ht="15" customHeight="1" x14ac:dyDescent="0.35">
      <c r="A272" s="198"/>
      <c r="B272" s="198"/>
      <c r="C272" s="199"/>
      <c r="D272" s="199"/>
      <c r="E272" s="239"/>
      <c r="F272" s="239"/>
      <c r="G272" s="200"/>
      <c r="H272" s="200"/>
      <c r="I272" s="200"/>
      <c r="J272" s="200"/>
      <c r="K272" s="200"/>
      <c r="L272" s="200"/>
      <c r="M272" s="200"/>
      <c r="N272" s="200"/>
      <c r="O272" s="200"/>
      <c r="P272" s="199"/>
      <c r="Q272" s="199"/>
      <c r="R272" s="199"/>
      <c r="S272" s="199"/>
      <c r="T272" s="199"/>
      <c r="U272" s="199"/>
      <c r="V272" s="199"/>
      <c r="W272" s="199"/>
      <c r="X272" s="199"/>
      <c r="Y272" s="308" t="str">
        <f t="shared" si="12"/>
        <v/>
      </c>
      <c r="Z272" s="196" t="str">
        <f>IF('CES-D Pre-Post'!F273="","",'CES-D Pre-Post'!F273)</f>
        <v/>
      </c>
      <c r="AA272" s="197" t="str">
        <f>IF('CES-D Pre-Post'!AA273="","",'CES-D Pre-Post'!AA273)</f>
        <v/>
      </c>
      <c r="AB272" s="238" t="str">
        <f>'CES-D Pre-Post'!BI273</f>
        <v/>
      </c>
      <c r="AC272" s="238" t="str">
        <f>'CES-D Pre-Post'!BJ273</f>
        <v/>
      </c>
      <c r="AD272" s="238" t="str">
        <f>'CES-D Pre-Post'!BK273</f>
        <v xml:space="preserve"> </v>
      </c>
      <c r="AE272" s="117" t="str">
        <f t="shared" si="13"/>
        <v/>
      </c>
      <c r="AF272" s="117" t="str">
        <f t="shared" si="14"/>
        <v/>
      </c>
    </row>
    <row r="273" spans="1:32" s="117" customFormat="1" ht="15" customHeight="1" x14ac:dyDescent="0.35">
      <c r="A273" s="201"/>
      <c r="B273" s="201"/>
      <c r="C273" s="202"/>
      <c r="D273" s="202"/>
      <c r="E273" s="240"/>
      <c r="F273" s="240"/>
      <c r="G273" s="194"/>
      <c r="H273" s="194"/>
      <c r="I273" s="194"/>
      <c r="J273" s="194"/>
      <c r="K273" s="194"/>
      <c r="L273" s="194"/>
      <c r="M273" s="195"/>
      <c r="N273" s="195"/>
      <c r="O273" s="195"/>
      <c r="P273" s="193"/>
      <c r="Q273" s="193"/>
      <c r="R273" s="193"/>
      <c r="S273" s="193"/>
      <c r="T273" s="193"/>
      <c r="U273" s="193"/>
      <c r="V273" s="193"/>
      <c r="W273" s="193"/>
      <c r="X273" s="193"/>
      <c r="Y273" s="309" t="str">
        <f t="shared" si="12"/>
        <v/>
      </c>
      <c r="Z273" s="196" t="str">
        <f>IF('CES-D Pre-Post'!F274="","",'CES-D Pre-Post'!F274)</f>
        <v/>
      </c>
      <c r="AA273" s="197" t="str">
        <f>IF('CES-D Pre-Post'!AA274="","",'CES-D Pre-Post'!AA274)</f>
        <v/>
      </c>
      <c r="AB273" s="238" t="str">
        <f>'CES-D Pre-Post'!BI274</f>
        <v/>
      </c>
      <c r="AC273" s="238" t="str">
        <f>'CES-D Pre-Post'!BJ274</f>
        <v/>
      </c>
      <c r="AD273" s="238" t="str">
        <f>'CES-D Pre-Post'!BK274</f>
        <v xml:space="preserve"> </v>
      </c>
      <c r="AE273" s="117" t="str">
        <f t="shared" si="13"/>
        <v/>
      </c>
      <c r="AF273" s="117" t="str">
        <f t="shared" si="14"/>
        <v/>
      </c>
    </row>
    <row r="274" spans="1:32" s="117" customFormat="1" ht="15" customHeight="1" x14ac:dyDescent="0.35">
      <c r="A274" s="198"/>
      <c r="B274" s="198"/>
      <c r="C274" s="199"/>
      <c r="D274" s="199"/>
      <c r="E274" s="239"/>
      <c r="F274" s="239"/>
      <c r="G274" s="200"/>
      <c r="H274" s="200"/>
      <c r="I274" s="200"/>
      <c r="J274" s="200"/>
      <c r="K274" s="200"/>
      <c r="L274" s="200"/>
      <c r="M274" s="200"/>
      <c r="N274" s="200"/>
      <c r="O274" s="200"/>
      <c r="P274" s="199"/>
      <c r="Q274" s="199"/>
      <c r="R274" s="199"/>
      <c r="S274" s="199"/>
      <c r="T274" s="199"/>
      <c r="U274" s="199"/>
      <c r="V274" s="199"/>
      <c r="W274" s="199"/>
      <c r="X274" s="199"/>
      <c r="Y274" s="308" t="str">
        <f t="shared" si="12"/>
        <v/>
      </c>
      <c r="Z274" s="196" t="str">
        <f>IF('CES-D Pre-Post'!F275="","",'CES-D Pre-Post'!F275)</f>
        <v/>
      </c>
      <c r="AA274" s="197" t="str">
        <f>IF('CES-D Pre-Post'!AA275="","",'CES-D Pre-Post'!AA275)</f>
        <v/>
      </c>
      <c r="AB274" s="238" t="str">
        <f>'CES-D Pre-Post'!BI275</f>
        <v/>
      </c>
      <c r="AC274" s="238" t="str">
        <f>'CES-D Pre-Post'!BJ275</f>
        <v/>
      </c>
      <c r="AD274" s="238" t="str">
        <f>'CES-D Pre-Post'!BK275</f>
        <v xml:space="preserve"> </v>
      </c>
      <c r="AE274" s="117" t="str">
        <f t="shared" si="13"/>
        <v/>
      </c>
      <c r="AF274" s="117" t="str">
        <f t="shared" si="14"/>
        <v/>
      </c>
    </row>
    <row r="275" spans="1:32" s="117" customFormat="1" ht="15" customHeight="1" x14ac:dyDescent="0.35">
      <c r="A275" s="201"/>
      <c r="B275" s="201"/>
      <c r="C275" s="202"/>
      <c r="D275" s="202"/>
      <c r="E275" s="240"/>
      <c r="F275" s="240"/>
      <c r="G275" s="194"/>
      <c r="H275" s="194"/>
      <c r="I275" s="194"/>
      <c r="J275" s="194"/>
      <c r="K275" s="194"/>
      <c r="L275" s="194"/>
      <c r="M275" s="195"/>
      <c r="N275" s="195"/>
      <c r="O275" s="195"/>
      <c r="P275" s="193"/>
      <c r="Q275" s="193"/>
      <c r="R275" s="193"/>
      <c r="S275" s="193"/>
      <c r="T275" s="193"/>
      <c r="U275" s="193"/>
      <c r="V275" s="193"/>
      <c r="W275" s="193"/>
      <c r="X275" s="193"/>
      <c r="Y275" s="309" t="str">
        <f t="shared" si="12"/>
        <v/>
      </c>
      <c r="Z275" s="196" t="str">
        <f>IF('CES-D Pre-Post'!F276="","",'CES-D Pre-Post'!F276)</f>
        <v/>
      </c>
      <c r="AA275" s="197" t="str">
        <f>IF('CES-D Pre-Post'!AA276="","",'CES-D Pre-Post'!AA276)</f>
        <v/>
      </c>
      <c r="AB275" s="238" t="str">
        <f>'CES-D Pre-Post'!BI276</f>
        <v/>
      </c>
      <c r="AC275" s="238" t="str">
        <f>'CES-D Pre-Post'!BJ276</f>
        <v/>
      </c>
      <c r="AD275" s="238" t="str">
        <f>'CES-D Pre-Post'!BK276</f>
        <v xml:space="preserve"> </v>
      </c>
      <c r="AE275" s="117" t="str">
        <f t="shared" si="13"/>
        <v/>
      </c>
      <c r="AF275" s="117" t="str">
        <f t="shared" si="14"/>
        <v/>
      </c>
    </row>
    <row r="276" spans="1:32" s="117" customFormat="1" ht="15" customHeight="1" x14ac:dyDescent="0.35">
      <c r="A276" s="198"/>
      <c r="B276" s="198"/>
      <c r="C276" s="199"/>
      <c r="D276" s="199"/>
      <c r="E276" s="239"/>
      <c r="F276" s="239"/>
      <c r="G276" s="200"/>
      <c r="H276" s="200"/>
      <c r="I276" s="200"/>
      <c r="J276" s="200"/>
      <c r="K276" s="200"/>
      <c r="L276" s="200"/>
      <c r="M276" s="200"/>
      <c r="N276" s="200"/>
      <c r="O276" s="200"/>
      <c r="P276" s="199"/>
      <c r="Q276" s="199"/>
      <c r="R276" s="199"/>
      <c r="S276" s="199"/>
      <c r="T276" s="199"/>
      <c r="U276" s="199"/>
      <c r="V276" s="199"/>
      <c r="W276" s="199"/>
      <c r="X276" s="199"/>
      <c r="Y276" s="308" t="str">
        <f t="shared" si="12"/>
        <v/>
      </c>
      <c r="Z276" s="196" t="str">
        <f>IF('CES-D Pre-Post'!F277="","",'CES-D Pre-Post'!F277)</f>
        <v/>
      </c>
      <c r="AA276" s="197" t="str">
        <f>IF('CES-D Pre-Post'!AA277="","",'CES-D Pre-Post'!AA277)</f>
        <v/>
      </c>
      <c r="AB276" s="238" t="str">
        <f>'CES-D Pre-Post'!BI277</f>
        <v/>
      </c>
      <c r="AC276" s="238" t="str">
        <f>'CES-D Pre-Post'!BJ277</f>
        <v/>
      </c>
      <c r="AD276" s="238" t="str">
        <f>'CES-D Pre-Post'!BK277</f>
        <v xml:space="preserve"> </v>
      </c>
      <c r="AE276" s="117" t="str">
        <f t="shared" si="13"/>
        <v/>
      </c>
      <c r="AF276" s="117" t="str">
        <f t="shared" si="14"/>
        <v/>
      </c>
    </row>
    <row r="277" spans="1:32" s="117" customFormat="1" ht="15" customHeight="1" x14ac:dyDescent="0.35">
      <c r="A277" s="201"/>
      <c r="B277" s="201"/>
      <c r="C277" s="202"/>
      <c r="D277" s="202"/>
      <c r="E277" s="240"/>
      <c r="F277" s="240"/>
      <c r="G277" s="194"/>
      <c r="H277" s="194"/>
      <c r="I277" s="194"/>
      <c r="J277" s="194"/>
      <c r="K277" s="194"/>
      <c r="L277" s="194"/>
      <c r="M277" s="195"/>
      <c r="N277" s="195"/>
      <c r="O277" s="195"/>
      <c r="P277" s="193"/>
      <c r="Q277" s="193"/>
      <c r="R277" s="193"/>
      <c r="S277" s="193"/>
      <c r="T277" s="193"/>
      <c r="U277" s="193"/>
      <c r="V277" s="193"/>
      <c r="W277" s="193"/>
      <c r="X277" s="193"/>
      <c r="Y277" s="309" t="str">
        <f t="shared" si="12"/>
        <v/>
      </c>
      <c r="Z277" s="196" t="str">
        <f>IF('CES-D Pre-Post'!F278="","",'CES-D Pre-Post'!F278)</f>
        <v/>
      </c>
      <c r="AA277" s="197" t="str">
        <f>IF('CES-D Pre-Post'!AA278="","",'CES-D Pre-Post'!AA278)</f>
        <v/>
      </c>
      <c r="AB277" s="238" t="str">
        <f>'CES-D Pre-Post'!BI278</f>
        <v/>
      </c>
      <c r="AC277" s="238" t="str">
        <f>'CES-D Pre-Post'!BJ278</f>
        <v/>
      </c>
      <c r="AD277" s="238" t="str">
        <f>'CES-D Pre-Post'!BK278</f>
        <v xml:space="preserve"> </v>
      </c>
      <c r="AE277" s="117" t="str">
        <f t="shared" si="13"/>
        <v/>
      </c>
      <c r="AF277" s="117" t="str">
        <f t="shared" si="14"/>
        <v/>
      </c>
    </row>
    <row r="278" spans="1:32" s="117" customFormat="1" ht="15" customHeight="1" x14ac:dyDescent="0.35">
      <c r="A278" s="198"/>
      <c r="B278" s="198"/>
      <c r="C278" s="199"/>
      <c r="D278" s="199"/>
      <c r="E278" s="239"/>
      <c r="F278" s="239"/>
      <c r="G278" s="200"/>
      <c r="H278" s="200"/>
      <c r="I278" s="200"/>
      <c r="J278" s="200"/>
      <c r="K278" s="200"/>
      <c r="L278" s="200"/>
      <c r="M278" s="200"/>
      <c r="N278" s="200"/>
      <c r="O278" s="200"/>
      <c r="P278" s="199"/>
      <c r="Q278" s="199"/>
      <c r="R278" s="199"/>
      <c r="S278" s="199"/>
      <c r="T278" s="199"/>
      <c r="U278" s="199"/>
      <c r="V278" s="199"/>
      <c r="W278" s="199"/>
      <c r="X278" s="199"/>
      <c r="Y278" s="308" t="str">
        <f t="shared" si="12"/>
        <v/>
      </c>
      <c r="Z278" s="196" t="str">
        <f>IF('CES-D Pre-Post'!F279="","",'CES-D Pre-Post'!F279)</f>
        <v/>
      </c>
      <c r="AA278" s="197" t="str">
        <f>IF('CES-D Pre-Post'!AA279="","",'CES-D Pre-Post'!AA279)</f>
        <v/>
      </c>
      <c r="AB278" s="238" t="str">
        <f>'CES-D Pre-Post'!BI279</f>
        <v/>
      </c>
      <c r="AC278" s="238" t="str">
        <f>'CES-D Pre-Post'!BJ279</f>
        <v/>
      </c>
      <c r="AD278" s="238" t="str">
        <f>'CES-D Pre-Post'!BK279</f>
        <v xml:space="preserve"> </v>
      </c>
      <c r="AE278" s="117" t="str">
        <f t="shared" si="13"/>
        <v/>
      </c>
      <c r="AF278" s="117" t="str">
        <f t="shared" si="14"/>
        <v/>
      </c>
    </row>
    <row r="279" spans="1:32" s="117" customFormat="1" ht="15" customHeight="1" x14ac:dyDescent="0.35">
      <c r="A279" s="201"/>
      <c r="B279" s="201"/>
      <c r="C279" s="202"/>
      <c r="D279" s="202"/>
      <c r="E279" s="240"/>
      <c r="F279" s="240"/>
      <c r="G279" s="194"/>
      <c r="H279" s="194"/>
      <c r="I279" s="194"/>
      <c r="J279" s="194"/>
      <c r="K279" s="194"/>
      <c r="L279" s="194"/>
      <c r="M279" s="195"/>
      <c r="N279" s="195"/>
      <c r="O279" s="195"/>
      <c r="P279" s="193"/>
      <c r="Q279" s="193"/>
      <c r="R279" s="193"/>
      <c r="S279" s="193"/>
      <c r="T279" s="193"/>
      <c r="U279" s="193"/>
      <c r="V279" s="193"/>
      <c r="W279" s="193"/>
      <c r="X279" s="193"/>
      <c r="Y279" s="309" t="str">
        <f t="shared" si="12"/>
        <v/>
      </c>
      <c r="Z279" s="196" t="str">
        <f>IF('CES-D Pre-Post'!F280="","",'CES-D Pre-Post'!F280)</f>
        <v/>
      </c>
      <c r="AA279" s="197" t="str">
        <f>IF('CES-D Pre-Post'!AA280="","",'CES-D Pre-Post'!AA280)</f>
        <v/>
      </c>
      <c r="AB279" s="238" t="str">
        <f>'CES-D Pre-Post'!BI280</f>
        <v/>
      </c>
      <c r="AC279" s="238" t="str">
        <f>'CES-D Pre-Post'!BJ280</f>
        <v/>
      </c>
      <c r="AD279" s="238" t="str">
        <f>'CES-D Pre-Post'!BK280</f>
        <v xml:space="preserve"> </v>
      </c>
      <c r="AE279" s="117" t="str">
        <f t="shared" si="13"/>
        <v/>
      </c>
      <c r="AF279" s="117" t="str">
        <f t="shared" si="14"/>
        <v/>
      </c>
    </row>
    <row r="280" spans="1:32" s="117" customFormat="1" ht="15" customHeight="1" x14ac:dyDescent="0.35">
      <c r="A280" s="198"/>
      <c r="B280" s="198"/>
      <c r="C280" s="199"/>
      <c r="D280" s="199"/>
      <c r="E280" s="239"/>
      <c r="F280" s="239"/>
      <c r="G280" s="200"/>
      <c r="H280" s="200"/>
      <c r="I280" s="200"/>
      <c r="J280" s="200"/>
      <c r="K280" s="200"/>
      <c r="L280" s="200"/>
      <c r="M280" s="200"/>
      <c r="N280" s="200"/>
      <c r="O280" s="200"/>
      <c r="P280" s="199"/>
      <c r="Q280" s="199"/>
      <c r="R280" s="199"/>
      <c r="S280" s="199"/>
      <c r="T280" s="199"/>
      <c r="U280" s="199"/>
      <c r="V280" s="199"/>
      <c r="W280" s="199"/>
      <c r="X280" s="199"/>
      <c r="Y280" s="308" t="str">
        <f t="shared" si="12"/>
        <v/>
      </c>
      <c r="Z280" s="196" t="str">
        <f>IF('CES-D Pre-Post'!F281="","",'CES-D Pre-Post'!F281)</f>
        <v/>
      </c>
      <c r="AA280" s="197" t="str">
        <f>IF('CES-D Pre-Post'!AA281="","",'CES-D Pre-Post'!AA281)</f>
        <v/>
      </c>
      <c r="AB280" s="238" t="str">
        <f>'CES-D Pre-Post'!BI281</f>
        <v/>
      </c>
      <c r="AC280" s="238" t="str">
        <f>'CES-D Pre-Post'!BJ281</f>
        <v/>
      </c>
      <c r="AD280" s="238" t="str">
        <f>'CES-D Pre-Post'!BK281</f>
        <v xml:space="preserve"> </v>
      </c>
      <c r="AE280" s="117" t="str">
        <f t="shared" si="13"/>
        <v/>
      </c>
      <c r="AF280" s="117" t="str">
        <f t="shared" si="14"/>
        <v/>
      </c>
    </row>
    <row r="281" spans="1:32" s="117" customFormat="1" ht="15" customHeight="1" x14ac:dyDescent="0.35">
      <c r="A281" s="201"/>
      <c r="B281" s="201"/>
      <c r="C281" s="202"/>
      <c r="D281" s="202"/>
      <c r="E281" s="240"/>
      <c r="F281" s="240"/>
      <c r="G281" s="194"/>
      <c r="H281" s="194"/>
      <c r="I281" s="194"/>
      <c r="J281" s="194"/>
      <c r="K281" s="194"/>
      <c r="L281" s="194"/>
      <c r="M281" s="195"/>
      <c r="N281" s="195"/>
      <c r="O281" s="195"/>
      <c r="P281" s="193"/>
      <c r="Q281" s="193"/>
      <c r="R281" s="193"/>
      <c r="S281" s="193"/>
      <c r="T281" s="193"/>
      <c r="U281" s="193"/>
      <c r="V281" s="193"/>
      <c r="W281" s="193"/>
      <c r="X281" s="193"/>
      <c r="Y281" s="309" t="str">
        <f t="shared" si="12"/>
        <v/>
      </c>
      <c r="Z281" s="196" t="str">
        <f>IF('CES-D Pre-Post'!F282="","",'CES-D Pre-Post'!F282)</f>
        <v/>
      </c>
      <c r="AA281" s="197" t="str">
        <f>IF('CES-D Pre-Post'!AA282="","",'CES-D Pre-Post'!AA282)</f>
        <v/>
      </c>
      <c r="AB281" s="238" t="str">
        <f>'CES-D Pre-Post'!BI282</f>
        <v/>
      </c>
      <c r="AC281" s="238" t="str">
        <f>'CES-D Pre-Post'!BJ282</f>
        <v/>
      </c>
      <c r="AD281" s="238" t="str">
        <f>'CES-D Pre-Post'!BK282</f>
        <v xml:space="preserve"> </v>
      </c>
      <c r="AE281" s="117" t="str">
        <f t="shared" si="13"/>
        <v/>
      </c>
      <c r="AF281" s="117" t="str">
        <f t="shared" si="14"/>
        <v/>
      </c>
    </row>
    <row r="282" spans="1:32" s="117" customFormat="1" ht="15" customHeight="1" x14ac:dyDescent="0.35">
      <c r="A282" s="198"/>
      <c r="B282" s="198"/>
      <c r="C282" s="199"/>
      <c r="D282" s="199"/>
      <c r="E282" s="239"/>
      <c r="F282" s="239"/>
      <c r="G282" s="200"/>
      <c r="H282" s="200"/>
      <c r="I282" s="200"/>
      <c r="J282" s="200"/>
      <c r="K282" s="200"/>
      <c r="L282" s="200"/>
      <c r="M282" s="200"/>
      <c r="N282" s="200"/>
      <c r="O282" s="200"/>
      <c r="P282" s="199"/>
      <c r="Q282" s="199"/>
      <c r="R282" s="199"/>
      <c r="S282" s="199"/>
      <c r="T282" s="199"/>
      <c r="U282" s="199"/>
      <c r="V282" s="199"/>
      <c r="W282" s="199"/>
      <c r="X282" s="199"/>
      <c r="Y282" s="308" t="str">
        <f t="shared" si="12"/>
        <v/>
      </c>
      <c r="Z282" s="196" t="str">
        <f>IF('CES-D Pre-Post'!F283="","",'CES-D Pre-Post'!F283)</f>
        <v/>
      </c>
      <c r="AA282" s="197" t="str">
        <f>IF('CES-D Pre-Post'!AA283="","",'CES-D Pre-Post'!AA283)</f>
        <v/>
      </c>
      <c r="AB282" s="238" t="str">
        <f>'CES-D Pre-Post'!BI283</f>
        <v/>
      </c>
      <c r="AC282" s="238" t="str">
        <f>'CES-D Pre-Post'!BJ283</f>
        <v/>
      </c>
      <c r="AD282" s="238" t="str">
        <f>'CES-D Pre-Post'!BK283</f>
        <v xml:space="preserve"> </v>
      </c>
      <c r="AE282" s="117" t="str">
        <f t="shared" si="13"/>
        <v/>
      </c>
      <c r="AF282" s="117" t="str">
        <f t="shared" si="14"/>
        <v/>
      </c>
    </row>
    <row r="283" spans="1:32" s="117" customFormat="1" ht="15" customHeight="1" x14ac:dyDescent="0.35">
      <c r="A283" s="201"/>
      <c r="B283" s="201"/>
      <c r="C283" s="202"/>
      <c r="D283" s="202"/>
      <c r="E283" s="240"/>
      <c r="F283" s="240"/>
      <c r="G283" s="194"/>
      <c r="H283" s="194"/>
      <c r="I283" s="194"/>
      <c r="J283" s="194"/>
      <c r="K283" s="194"/>
      <c r="L283" s="194"/>
      <c r="M283" s="195"/>
      <c r="N283" s="195"/>
      <c r="O283" s="195"/>
      <c r="P283" s="193"/>
      <c r="Q283" s="193"/>
      <c r="R283" s="193"/>
      <c r="S283" s="193"/>
      <c r="T283" s="193"/>
      <c r="U283" s="193"/>
      <c r="V283" s="193"/>
      <c r="W283" s="193"/>
      <c r="X283" s="193"/>
      <c r="Y283" s="309" t="str">
        <f t="shared" si="12"/>
        <v/>
      </c>
      <c r="Z283" s="196" t="str">
        <f>IF('CES-D Pre-Post'!F284="","",'CES-D Pre-Post'!F284)</f>
        <v/>
      </c>
      <c r="AA283" s="197" t="str">
        <f>IF('CES-D Pre-Post'!AA284="","",'CES-D Pre-Post'!AA284)</f>
        <v/>
      </c>
      <c r="AB283" s="238" t="str">
        <f>'CES-D Pre-Post'!BI284</f>
        <v/>
      </c>
      <c r="AC283" s="238" t="str">
        <f>'CES-D Pre-Post'!BJ284</f>
        <v/>
      </c>
      <c r="AD283" s="238" t="str">
        <f>'CES-D Pre-Post'!BK284</f>
        <v xml:space="preserve"> </v>
      </c>
      <c r="AE283" s="117" t="str">
        <f t="shared" si="13"/>
        <v/>
      </c>
      <c r="AF283" s="117" t="str">
        <f t="shared" si="14"/>
        <v/>
      </c>
    </row>
    <row r="284" spans="1:32" s="117" customFormat="1" ht="15" customHeight="1" x14ac:dyDescent="0.35">
      <c r="A284" s="198"/>
      <c r="B284" s="198"/>
      <c r="C284" s="199"/>
      <c r="D284" s="199"/>
      <c r="E284" s="239"/>
      <c r="F284" s="239"/>
      <c r="G284" s="200"/>
      <c r="H284" s="200"/>
      <c r="I284" s="200"/>
      <c r="J284" s="200"/>
      <c r="K284" s="200"/>
      <c r="L284" s="200"/>
      <c r="M284" s="200"/>
      <c r="N284" s="200"/>
      <c r="O284" s="200"/>
      <c r="P284" s="199"/>
      <c r="Q284" s="199"/>
      <c r="R284" s="199"/>
      <c r="S284" s="199"/>
      <c r="T284" s="199"/>
      <c r="U284" s="199"/>
      <c r="V284" s="199"/>
      <c r="W284" s="199"/>
      <c r="X284" s="199"/>
      <c r="Y284" s="308" t="str">
        <f t="shared" si="12"/>
        <v/>
      </c>
      <c r="Z284" s="196" t="str">
        <f>IF('CES-D Pre-Post'!F285="","",'CES-D Pre-Post'!F285)</f>
        <v/>
      </c>
      <c r="AA284" s="197" t="str">
        <f>IF('CES-D Pre-Post'!AA285="","",'CES-D Pre-Post'!AA285)</f>
        <v/>
      </c>
      <c r="AB284" s="238" t="str">
        <f>'CES-D Pre-Post'!BI285</f>
        <v/>
      </c>
      <c r="AC284" s="238" t="str">
        <f>'CES-D Pre-Post'!BJ285</f>
        <v/>
      </c>
      <c r="AD284" s="238" t="str">
        <f>'CES-D Pre-Post'!BK285</f>
        <v xml:space="preserve"> </v>
      </c>
      <c r="AE284" s="117" t="str">
        <f t="shared" si="13"/>
        <v/>
      </c>
      <c r="AF284" s="117" t="str">
        <f t="shared" si="14"/>
        <v/>
      </c>
    </row>
    <row r="285" spans="1:32" s="117" customFormat="1" ht="15" customHeight="1" x14ac:dyDescent="0.35">
      <c r="A285" s="201"/>
      <c r="B285" s="201"/>
      <c r="C285" s="202"/>
      <c r="D285" s="202"/>
      <c r="E285" s="240"/>
      <c r="F285" s="240"/>
      <c r="G285" s="194"/>
      <c r="H285" s="194"/>
      <c r="I285" s="194"/>
      <c r="J285" s="194"/>
      <c r="K285" s="194"/>
      <c r="L285" s="194"/>
      <c r="M285" s="195"/>
      <c r="N285" s="195"/>
      <c r="O285" s="195"/>
      <c r="P285" s="193"/>
      <c r="Q285" s="193"/>
      <c r="R285" s="193"/>
      <c r="S285" s="193"/>
      <c r="T285" s="193"/>
      <c r="U285" s="193"/>
      <c r="V285" s="193"/>
      <c r="W285" s="193"/>
      <c r="X285" s="193"/>
      <c r="Y285" s="309" t="str">
        <f t="shared" si="12"/>
        <v/>
      </c>
      <c r="Z285" s="196" t="str">
        <f>IF('CES-D Pre-Post'!F286="","",'CES-D Pre-Post'!F286)</f>
        <v/>
      </c>
      <c r="AA285" s="197" t="str">
        <f>IF('CES-D Pre-Post'!AA286="","",'CES-D Pre-Post'!AA286)</f>
        <v/>
      </c>
      <c r="AB285" s="238" t="str">
        <f>'CES-D Pre-Post'!BI286</f>
        <v/>
      </c>
      <c r="AC285" s="238" t="str">
        <f>'CES-D Pre-Post'!BJ286</f>
        <v/>
      </c>
      <c r="AD285" s="238" t="str">
        <f>'CES-D Pre-Post'!BK286</f>
        <v xml:space="preserve"> </v>
      </c>
      <c r="AE285" s="117" t="str">
        <f t="shared" si="13"/>
        <v/>
      </c>
      <c r="AF285" s="117" t="str">
        <f t="shared" si="14"/>
        <v/>
      </c>
    </row>
    <row r="286" spans="1:32" s="117" customFormat="1" ht="15" customHeight="1" x14ac:dyDescent="0.35">
      <c r="A286" s="198"/>
      <c r="B286" s="198"/>
      <c r="C286" s="199"/>
      <c r="D286" s="199"/>
      <c r="E286" s="239"/>
      <c r="F286" s="239"/>
      <c r="G286" s="200"/>
      <c r="H286" s="200"/>
      <c r="I286" s="200"/>
      <c r="J286" s="200"/>
      <c r="K286" s="200"/>
      <c r="L286" s="200"/>
      <c r="M286" s="200"/>
      <c r="N286" s="200"/>
      <c r="O286" s="200"/>
      <c r="P286" s="199"/>
      <c r="Q286" s="199"/>
      <c r="R286" s="199"/>
      <c r="S286" s="199"/>
      <c r="T286" s="199"/>
      <c r="U286" s="199"/>
      <c r="V286" s="199"/>
      <c r="W286" s="199"/>
      <c r="X286" s="199"/>
      <c r="Y286" s="308" t="str">
        <f t="shared" si="12"/>
        <v/>
      </c>
      <c r="Z286" s="196" t="str">
        <f>IF('CES-D Pre-Post'!F287="","",'CES-D Pre-Post'!F287)</f>
        <v/>
      </c>
      <c r="AA286" s="197" t="str">
        <f>IF('CES-D Pre-Post'!AA287="","",'CES-D Pre-Post'!AA287)</f>
        <v/>
      </c>
      <c r="AB286" s="238" t="str">
        <f>'CES-D Pre-Post'!BI287</f>
        <v/>
      </c>
      <c r="AC286" s="238" t="str">
        <f>'CES-D Pre-Post'!BJ287</f>
        <v/>
      </c>
      <c r="AD286" s="238" t="str">
        <f>'CES-D Pre-Post'!BK287</f>
        <v xml:space="preserve"> </v>
      </c>
      <c r="AE286" s="117" t="str">
        <f t="shared" si="13"/>
        <v/>
      </c>
      <c r="AF286" s="117" t="str">
        <f t="shared" si="14"/>
        <v/>
      </c>
    </row>
    <row r="287" spans="1:32" s="117" customFormat="1" ht="15" customHeight="1" x14ac:dyDescent="0.35">
      <c r="A287" s="201"/>
      <c r="B287" s="201"/>
      <c r="C287" s="202"/>
      <c r="D287" s="202"/>
      <c r="E287" s="240"/>
      <c r="F287" s="240"/>
      <c r="G287" s="194"/>
      <c r="H287" s="194"/>
      <c r="I287" s="194"/>
      <c r="J287" s="194"/>
      <c r="K287" s="194"/>
      <c r="L287" s="194"/>
      <c r="M287" s="195"/>
      <c r="N287" s="195"/>
      <c r="O287" s="195"/>
      <c r="P287" s="193"/>
      <c r="Q287" s="193"/>
      <c r="R287" s="193"/>
      <c r="S287" s="193"/>
      <c r="T287" s="193"/>
      <c r="U287" s="193"/>
      <c r="V287" s="193"/>
      <c r="W287" s="193"/>
      <c r="X287" s="193"/>
      <c r="Y287" s="309" t="str">
        <f t="shared" si="12"/>
        <v/>
      </c>
      <c r="Z287" s="196" t="str">
        <f>IF('CES-D Pre-Post'!F288="","",'CES-D Pre-Post'!F288)</f>
        <v/>
      </c>
      <c r="AA287" s="197" t="str">
        <f>IF('CES-D Pre-Post'!AA288="","",'CES-D Pre-Post'!AA288)</f>
        <v/>
      </c>
      <c r="AB287" s="238" t="str">
        <f>'CES-D Pre-Post'!BI288</f>
        <v/>
      </c>
      <c r="AC287" s="238" t="str">
        <f>'CES-D Pre-Post'!BJ288</f>
        <v/>
      </c>
      <c r="AD287" s="238" t="str">
        <f>'CES-D Pre-Post'!BK288</f>
        <v xml:space="preserve"> </v>
      </c>
      <c r="AE287" s="117" t="str">
        <f t="shared" si="13"/>
        <v/>
      </c>
      <c r="AF287" s="117" t="str">
        <f t="shared" si="14"/>
        <v/>
      </c>
    </row>
    <row r="288" spans="1:32" s="117" customFormat="1" ht="15" customHeight="1" x14ac:dyDescent="0.35">
      <c r="A288" s="198"/>
      <c r="B288" s="198"/>
      <c r="C288" s="199"/>
      <c r="D288" s="199"/>
      <c r="E288" s="239"/>
      <c r="F288" s="239"/>
      <c r="G288" s="200"/>
      <c r="H288" s="200"/>
      <c r="I288" s="200"/>
      <c r="J288" s="200"/>
      <c r="K288" s="200"/>
      <c r="L288" s="200"/>
      <c r="M288" s="200"/>
      <c r="N288" s="200"/>
      <c r="O288" s="200"/>
      <c r="P288" s="199"/>
      <c r="Q288" s="199"/>
      <c r="R288" s="199"/>
      <c r="S288" s="199"/>
      <c r="T288" s="199"/>
      <c r="U288" s="199"/>
      <c r="V288" s="199"/>
      <c r="W288" s="199"/>
      <c r="X288" s="199"/>
      <c r="Y288" s="308" t="str">
        <f t="shared" si="12"/>
        <v/>
      </c>
      <c r="Z288" s="196" t="str">
        <f>IF('CES-D Pre-Post'!F289="","",'CES-D Pre-Post'!F289)</f>
        <v/>
      </c>
      <c r="AA288" s="197" t="str">
        <f>IF('CES-D Pre-Post'!AA289="","",'CES-D Pre-Post'!AA289)</f>
        <v/>
      </c>
      <c r="AB288" s="238" t="str">
        <f>'CES-D Pre-Post'!BI289</f>
        <v/>
      </c>
      <c r="AC288" s="238" t="str">
        <f>'CES-D Pre-Post'!BJ289</f>
        <v/>
      </c>
      <c r="AD288" s="238" t="str">
        <f>'CES-D Pre-Post'!BK289</f>
        <v xml:space="preserve"> </v>
      </c>
      <c r="AE288" s="117" t="str">
        <f t="shared" si="13"/>
        <v/>
      </c>
      <c r="AF288" s="117" t="str">
        <f t="shared" si="14"/>
        <v/>
      </c>
    </row>
    <row r="289" spans="1:32" s="117" customFormat="1" ht="15" customHeight="1" x14ac:dyDescent="0.35">
      <c r="A289" s="201"/>
      <c r="B289" s="201"/>
      <c r="C289" s="202"/>
      <c r="D289" s="202"/>
      <c r="E289" s="240"/>
      <c r="F289" s="240"/>
      <c r="G289" s="194"/>
      <c r="H289" s="194"/>
      <c r="I289" s="194"/>
      <c r="J289" s="194"/>
      <c r="K289" s="194"/>
      <c r="L289" s="194"/>
      <c r="M289" s="195"/>
      <c r="N289" s="195"/>
      <c r="O289" s="195"/>
      <c r="P289" s="193"/>
      <c r="Q289" s="193"/>
      <c r="R289" s="193"/>
      <c r="S289" s="193"/>
      <c r="T289" s="193"/>
      <c r="U289" s="193"/>
      <c r="V289" s="193"/>
      <c r="W289" s="193"/>
      <c r="X289" s="193"/>
      <c r="Y289" s="309" t="str">
        <f t="shared" si="12"/>
        <v/>
      </c>
      <c r="Z289" s="196" t="str">
        <f>IF('CES-D Pre-Post'!F290="","",'CES-D Pre-Post'!F290)</f>
        <v/>
      </c>
      <c r="AA289" s="197" t="str">
        <f>IF('CES-D Pre-Post'!AA290="","",'CES-D Pre-Post'!AA290)</f>
        <v/>
      </c>
      <c r="AB289" s="238" t="str">
        <f>'CES-D Pre-Post'!BI290</f>
        <v/>
      </c>
      <c r="AC289" s="238" t="str">
        <f>'CES-D Pre-Post'!BJ290</f>
        <v/>
      </c>
      <c r="AD289" s="238" t="str">
        <f>'CES-D Pre-Post'!BK290</f>
        <v xml:space="preserve"> </v>
      </c>
      <c r="AE289" s="117" t="str">
        <f t="shared" si="13"/>
        <v/>
      </c>
      <c r="AF289" s="117" t="str">
        <f t="shared" si="14"/>
        <v/>
      </c>
    </row>
    <row r="290" spans="1:32" s="117" customFormat="1" ht="15" customHeight="1" x14ac:dyDescent="0.35">
      <c r="A290" s="198"/>
      <c r="B290" s="198"/>
      <c r="C290" s="199"/>
      <c r="D290" s="199"/>
      <c r="E290" s="239"/>
      <c r="F290" s="239"/>
      <c r="G290" s="200"/>
      <c r="H290" s="200"/>
      <c r="I290" s="200"/>
      <c r="J290" s="200"/>
      <c r="K290" s="200"/>
      <c r="L290" s="200"/>
      <c r="M290" s="200"/>
      <c r="N290" s="200"/>
      <c r="O290" s="200"/>
      <c r="P290" s="199"/>
      <c r="Q290" s="199"/>
      <c r="R290" s="199"/>
      <c r="S290" s="199"/>
      <c r="T290" s="199"/>
      <c r="U290" s="199"/>
      <c r="V290" s="199"/>
      <c r="W290" s="199"/>
      <c r="X290" s="199"/>
      <c r="Y290" s="308" t="str">
        <f t="shared" si="12"/>
        <v/>
      </c>
      <c r="Z290" s="196" t="str">
        <f>IF('CES-D Pre-Post'!F291="","",'CES-D Pre-Post'!F291)</f>
        <v/>
      </c>
      <c r="AA290" s="197" t="str">
        <f>IF('CES-D Pre-Post'!AA291="","",'CES-D Pre-Post'!AA291)</f>
        <v/>
      </c>
      <c r="AB290" s="238" t="str">
        <f>'CES-D Pre-Post'!BI291</f>
        <v/>
      </c>
      <c r="AC290" s="238" t="str">
        <f>'CES-D Pre-Post'!BJ291</f>
        <v/>
      </c>
      <c r="AD290" s="238" t="str">
        <f>'CES-D Pre-Post'!BK291</f>
        <v xml:space="preserve"> </v>
      </c>
      <c r="AE290" s="117" t="str">
        <f t="shared" si="13"/>
        <v/>
      </c>
      <c r="AF290" s="117" t="str">
        <f t="shared" si="14"/>
        <v/>
      </c>
    </row>
    <row r="291" spans="1:32" s="117" customFormat="1" ht="15" customHeight="1" x14ac:dyDescent="0.35">
      <c r="A291" s="201"/>
      <c r="B291" s="201"/>
      <c r="C291" s="202"/>
      <c r="D291" s="202"/>
      <c r="E291" s="240"/>
      <c r="F291" s="240"/>
      <c r="G291" s="194"/>
      <c r="H291" s="194"/>
      <c r="I291" s="194"/>
      <c r="J291" s="194"/>
      <c r="K291" s="194"/>
      <c r="L291" s="194"/>
      <c r="M291" s="195"/>
      <c r="N291" s="195"/>
      <c r="O291" s="195"/>
      <c r="P291" s="193"/>
      <c r="Q291" s="193"/>
      <c r="R291" s="193"/>
      <c r="S291" s="193"/>
      <c r="T291" s="193"/>
      <c r="U291" s="193"/>
      <c r="V291" s="193"/>
      <c r="W291" s="193"/>
      <c r="X291" s="193"/>
      <c r="Y291" s="309" t="str">
        <f t="shared" si="12"/>
        <v/>
      </c>
      <c r="Z291" s="196" t="str">
        <f>IF('CES-D Pre-Post'!F292="","",'CES-D Pre-Post'!F292)</f>
        <v/>
      </c>
      <c r="AA291" s="197" t="str">
        <f>IF('CES-D Pre-Post'!AA292="","",'CES-D Pre-Post'!AA292)</f>
        <v/>
      </c>
      <c r="AB291" s="238" t="str">
        <f>'CES-D Pre-Post'!BI292</f>
        <v/>
      </c>
      <c r="AC291" s="238" t="str">
        <f>'CES-D Pre-Post'!BJ292</f>
        <v/>
      </c>
      <c r="AD291" s="238" t="str">
        <f>'CES-D Pre-Post'!BK292</f>
        <v xml:space="preserve"> </v>
      </c>
      <c r="AE291" s="117" t="str">
        <f t="shared" si="13"/>
        <v/>
      </c>
      <c r="AF291" s="117" t="str">
        <f t="shared" si="14"/>
        <v/>
      </c>
    </row>
    <row r="292" spans="1:32" s="117" customFormat="1" ht="15" customHeight="1" x14ac:dyDescent="0.35">
      <c r="A292" s="198"/>
      <c r="B292" s="198"/>
      <c r="C292" s="199"/>
      <c r="D292" s="199"/>
      <c r="E292" s="239"/>
      <c r="F292" s="239"/>
      <c r="G292" s="200"/>
      <c r="H292" s="200"/>
      <c r="I292" s="200"/>
      <c r="J292" s="200"/>
      <c r="K292" s="200"/>
      <c r="L292" s="200"/>
      <c r="M292" s="200"/>
      <c r="N292" s="200"/>
      <c r="O292" s="200"/>
      <c r="P292" s="199"/>
      <c r="Q292" s="199"/>
      <c r="R292" s="199"/>
      <c r="S292" s="199"/>
      <c r="T292" s="199"/>
      <c r="U292" s="199"/>
      <c r="V292" s="199"/>
      <c r="W292" s="199"/>
      <c r="X292" s="199"/>
      <c r="Y292" s="308" t="str">
        <f t="shared" si="12"/>
        <v/>
      </c>
      <c r="Z292" s="196" t="str">
        <f>IF('CES-D Pre-Post'!F293="","",'CES-D Pre-Post'!F293)</f>
        <v/>
      </c>
      <c r="AA292" s="197" t="str">
        <f>IF('CES-D Pre-Post'!AA293="","",'CES-D Pre-Post'!AA293)</f>
        <v/>
      </c>
      <c r="AB292" s="238" t="str">
        <f>'CES-D Pre-Post'!BI293</f>
        <v/>
      </c>
      <c r="AC292" s="238" t="str">
        <f>'CES-D Pre-Post'!BJ293</f>
        <v/>
      </c>
      <c r="AD292" s="238" t="str">
        <f>'CES-D Pre-Post'!BK293</f>
        <v xml:space="preserve"> </v>
      </c>
      <c r="AE292" s="117" t="str">
        <f t="shared" si="13"/>
        <v/>
      </c>
      <c r="AF292" s="117" t="str">
        <f t="shared" si="14"/>
        <v/>
      </c>
    </row>
    <row r="293" spans="1:32" s="117" customFormat="1" ht="15" customHeight="1" x14ac:dyDescent="0.35">
      <c r="A293" s="201"/>
      <c r="B293" s="201"/>
      <c r="C293" s="202"/>
      <c r="D293" s="202"/>
      <c r="E293" s="240"/>
      <c r="F293" s="240"/>
      <c r="G293" s="194"/>
      <c r="H293" s="194"/>
      <c r="I293" s="194"/>
      <c r="J293" s="194"/>
      <c r="K293" s="194"/>
      <c r="L293" s="194"/>
      <c r="M293" s="195"/>
      <c r="N293" s="195"/>
      <c r="O293" s="195"/>
      <c r="P293" s="193"/>
      <c r="Q293" s="193"/>
      <c r="R293" s="193"/>
      <c r="S293" s="193"/>
      <c r="T293" s="193"/>
      <c r="U293" s="193"/>
      <c r="V293" s="193"/>
      <c r="W293" s="193"/>
      <c r="X293" s="193"/>
      <c r="Y293" s="309" t="str">
        <f t="shared" si="12"/>
        <v/>
      </c>
      <c r="Z293" s="196" t="str">
        <f>IF('CES-D Pre-Post'!F294="","",'CES-D Pre-Post'!F294)</f>
        <v/>
      </c>
      <c r="AA293" s="197" t="str">
        <f>IF('CES-D Pre-Post'!AA294="","",'CES-D Pre-Post'!AA294)</f>
        <v/>
      </c>
      <c r="AB293" s="238" t="str">
        <f>'CES-D Pre-Post'!BI294</f>
        <v/>
      </c>
      <c r="AC293" s="238" t="str">
        <f>'CES-D Pre-Post'!BJ294</f>
        <v/>
      </c>
      <c r="AD293" s="238" t="str">
        <f>'CES-D Pre-Post'!BK294</f>
        <v xml:space="preserve"> </v>
      </c>
      <c r="AE293" s="117" t="str">
        <f t="shared" si="13"/>
        <v/>
      </c>
      <c r="AF293" s="117" t="str">
        <f t="shared" si="14"/>
        <v/>
      </c>
    </row>
    <row r="294" spans="1:32" s="117" customFormat="1" ht="15" customHeight="1" x14ac:dyDescent="0.35">
      <c r="A294" s="198"/>
      <c r="B294" s="198"/>
      <c r="C294" s="199"/>
      <c r="D294" s="199"/>
      <c r="E294" s="239"/>
      <c r="F294" s="239"/>
      <c r="G294" s="200"/>
      <c r="H294" s="200"/>
      <c r="I294" s="200"/>
      <c r="J294" s="200"/>
      <c r="K294" s="200"/>
      <c r="L294" s="200"/>
      <c r="M294" s="200"/>
      <c r="N294" s="200"/>
      <c r="O294" s="200"/>
      <c r="P294" s="199"/>
      <c r="Q294" s="199"/>
      <c r="R294" s="199"/>
      <c r="S294" s="199"/>
      <c r="T294" s="199"/>
      <c r="U294" s="199"/>
      <c r="V294" s="199"/>
      <c r="W294" s="199"/>
      <c r="X294" s="199"/>
      <c r="Y294" s="308" t="str">
        <f t="shared" si="12"/>
        <v/>
      </c>
      <c r="Z294" s="196" t="str">
        <f>IF('CES-D Pre-Post'!F295="","",'CES-D Pre-Post'!F295)</f>
        <v/>
      </c>
      <c r="AA294" s="197" t="str">
        <f>IF('CES-D Pre-Post'!AA295="","",'CES-D Pre-Post'!AA295)</f>
        <v/>
      </c>
      <c r="AB294" s="238" t="str">
        <f>'CES-D Pre-Post'!BI295</f>
        <v/>
      </c>
      <c r="AC294" s="238" t="str">
        <f>'CES-D Pre-Post'!BJ295</f>
        <v/>
      </c>
      <c r="AD294" s="238" t="str">
        <f>'CES-D Pre-Post'!BK295</f>
        <v xml:space="preserve"> </v>
      </c>
      <c r="AE294" s="117" t="str">
        <f t="shared" si="13"/>
        <v/>
      </c>
      <c r="AF294" s="117" t="str">
        <f t="shared" si="14"/>
        <v/>
      </c>
    </row>
    <row r="295" spans="1:32" s="117" customFormat="1" ht="15" customHeight="1" x14ac:dyDescent="0.35">
      <c r="A295" s="201"/>
      <c r="B295" s="201"/>
      <c r="C295" s="202"/>
      <c r="D295" s="202"/>
      <c r="E295" s="240"/>
      <c r="F295" s="240"/>
      <c r="G295" s="194"/>
      <c r="H295" s="194"/>
      <c r="I295" s="194"/>
      <c r="J295" s="194"/>
      <c r="K295" s="194"/>
      <c r="L295" s="194"/>
      <c r="M295" s="195"/>
      <c r="N295" s="195"/>
      <c r="O295" s="195"/>
      <c r="P295" s="193"/>
      <c r="Q295" s="193"/>
      <c r="R295" s="193"/>
      <c r="S295" s="193"/>
      <c r="T295" s="193"/>
      <c r="U295" s="193"/>
      <c r="V295" s="193"/>
      <c r="W295" s="193"/>
      <c r="X295" s="193"/>
      <c r="Y295" s="309" t="str">
        <f t="shared" si="12"/>
        <v/>
      </c>
      <c r="Z295" s="196" t="str">
        <f>IF('CES-D Pre-Post'!F296="","",'CES-D Pre-Post'!F296)</f>
        <v/>
      </c>
      <c r="AA295" s="197" t="str">
        <f>IF('CES-D Pre-Post'!AA296="","",'CES-D Pre-Post'!AA296)</f>
        <v/>
      </c>
      <c r="AB295" s="238" t="str">
        <f>'CES-D Pre-Post'!BI296</f>
        <v/>
      </c>
      <c r="AC295" s="238" t="str">
        <f>'CES-D Pre-Post'!BJ296</f>
        <v/>
      </c>
      <c r="AD295" s="238" t="str">
        <f>'CES-D Pre-Post'!BK296</f>
        <v xml:space="preserve"> </v>
      </c>
      <c r="AE295" s="117" t="str">
        <f t="shared" si="13"/>
        <v/>
      </c>
      <c r="AF295" s="117" t="str">
        <f t="shared" si="14"/>
        <v/>
      </c>
    </row>
    <row r="296" spans="1:32" s="117" customFormat="1" ht="15" customHeight="1" x14ac:dyDescent="0.35">
      <c r="A296" s="198"/>
      <c r="B296" s="198"/>
      <c r="C296" s="199"/>
      <c r="D296" s="199"/>
      <c r="E296" s="239"/>
      <c r="F296" s="239"/>
      <c r="G296" s="200"/>
      <c r="H296" s="200"/>
      <c r="I296" s="200"/>
      <c r="J296" s="200"/>
      <c r="K296" s="200"/>
      <c r="L296" s="200"/>
      <c r="M296" s="200"/>
      <c r="N296" s="200"/>
      <c r="O296" s="200"/>
      <c r="P296" s="199"/>
      <c r="Q296" s="199"/>
      <c r="R296" s="199"/>
      <c r="S296" s="199"/>
      <c r="T296" s="199"/>
      <c r="U296" s="199"/>
      <c r="V296" s="199"/>
      <c r="W296" s="199"/>
      <c r="X296" s="199"/>
      <c r="Y296" s="308" t="str">
        <f t="shared" si="12"/>
        <v/>
      </c>
      <c r="Z296" s="196" t="str">
        <f>IF('CES-D Pre-Post'!F297="","",'CES-D Pre-Post'!F297)</f>
        <v/>
      </c>
      <c r="AA296" s="197" t="str">
        <f>IF('CES-D Pre-Post'!AA297="","",'CES-D Pre-Post'!AA297)</f>
        <v/>
      </c>
      <c r="AB296" s="238" t="str">
        <f>'CES-D Pre-Post'!BI297</f>
        <v/>
      </c>
      <c r="AC296" s="238" t="str">
        <f>'CES-D Pre-Post'!BJ297</f>
        <v/>
      </c>
      <c r="AD296" s="238" t="str">
        <f>'CES-D Pre-Post'!BK297</f>
        <v xml:space="preserve"> </v>
      </c>
      <c r="AE296" s="117" t="str">
        <f t="shared" si="13"/>
        <v/>
      </c>
      <c r="AF296" s="117" t="str">
        <f t="shared" si="14"/>
        <v/>
      </c>
    </row>
    <row r="297" spans="1:32" s="117" customFormat="1" ht="15" customHeight="1" x14ac:dyDescent="0.35">
      <c r="A297" s="201"/>
      <c r="B297" s="201"/>
      <c r="C297" s="202"/>
      <c r="D297" s="202"/>
      <c r="E297" s="240"/>
      <c r="F297" s="240"/>
      <c r="G297" s="194"/>
      <c r="H297" s="194"/>
      <c r="I297" s="194"/>
      <c r="J297" s="194"/>
      <c r="K297" s="194"/>
      <c r="L297" s="194"/>
      <c r="M297" s="195"/>
      <c r="N297" s="195"/>
      <c r="O297" s="195"/>
      <c r="P297" s="193"/>
      <c r="Q297" s="193"/>
      <c r="R297" s="193"/>
      <c r="S297" s="193"/>
      <c r="T297" s="193"/>
      <c r="U297" s="193"/>
      <c r="V297" s="193"/>
      <c r="W297" s="193"/>
      <c r="X297" s="193"/>
      <c r="Y297" s="309" t="str">
        <f t="shared" si="12"/>
        <v/>
      </c>
      <c r="Z297" s="196" t="str">
        <f>IF('CES-D Pre-Post'!F298="","",'CES-D Pre-Post'!F298)</f>
        <v/>
      </c>
      <c r="AA297" s="197" t="str">
        <f>IF('CES-D Pre-Post'!AA298="","",'CES-D Pre-Post'!AA298)</f>
        <v/>
      </c>
      <c r="AB297" s="238" t="str">
        <f>'CES-D Pre-Post'!BI298</f>
        <v/>
      </c>
      <c r="AC297" s="238" t="str">
        <f>'CES-D Pre-Post'!BJ298</f>
        <v/>
      </c>
      <c r="AD297" s="238" t="str">
        <f>'CES-D Pre-Post'!BK298</f>
        <v xml:space="preserve"> </v>
      </c>
      <c r="AE297" s="117" t="str">
        <f t="shared" si="13"/>
        <v/>
      </c>
      <c r="AF297" s="117" t="str">
        <f t="shared" si="14"/>
        <v/>
      </c>
    </row>
    <row r="298" spans="1:32" s="117" customFormat="1" ht="15" customHeight="1" x14ac:dyDescent="0.35">
      <c r="A298" s="198"/>
      <c r="B298" s="198"/>
      <c r="C298" s="199"/>
      <c r="D298" s="199"/>
      <c r="E298" s="239"/>
      <c r="F298" s="239"/>
      <c r="G298" s="200"/>
      <c r="H298" s="200"/>
      <c r="I298" s="200"/>
      <c r="J298" s="200"/>
      <c r="K298" s="200"/>
      <c r="L298" s="200"/>
      <c r="M298" s="200"/>
      <c r="N298" s="200"/>
      <c r="O298" s="200"/>
      <c r="P298" s="199"/>
      <c r="Q298" s="199"/>
      <c r="R298" s="199"/>
      <c r="S298" s="199"/>
      <c r="T298" s="199"/>
      <c r="U298" s="199"/>
      <c r="V298" s="199"/>
      <c r="W298" s="199"/>
      <c r="X298" s="199"/>
      <c r="Y298" s="308" t="str">
        <f t="shared" si="12"/>
        <v/>
      </c>
      <c r="Z298" s="196" t="str">
        <f>IF('CES-D Pre-Post'!F299="","",'CES-D Pre-Post'!F299)</f>
        <v/>
      </c>
      <c r="AA298" s="197" t="str">
        <f>IF('CES-D Pre-Post'!AA299="","",'CES-D Pre-Post'!AA299)</f>
        <v/>
      </c>
      <c r="AB298" s="238" t="str">
        <f>'CES-D Pre-Post'!BI299</f>
        <v/>
      </c>
      <c r="AC298" s="238" t="str">
        <f>'CES-D Pre-Post'!BJ299</f>
        <v/>
      </c>
      <c r="AD298" s="238" t="str">
        <f>'CES-D Pre-Post'!BK299</f>
        <v xml:space="preserve"> </v>
      </c>
      <c r="AE298" s="117" t="str">
        <f t="shared" si="13"/>
        <v/>
      </c>
      <c r="AF298" s="117" t="str">
        <f t="shared" si="14"/>
        <v/>
      </c>
    </row>
    <row r="299" spans="1:32" s="117" customFormat="1" ht="15" customHeight="1" x14ac:dyDescent="0.35">
      <c r="A299" s="201"/>
      <c r="B299" s="201"/>
      <c r="C299" s="202"/>
      <c r="D299" s="202"/>
      <c r="E299" s="240"/>
      <c r="F299" s="240"/>
      <c r="G299" s="194"/>
      <c r="H299" s="194"/>
      <c r="I299" s="194"/>
      <c r="J299" s="194"/>
      <c r="K299" s="194"/>
      <c r="L299" s="194"/>
      <c r="M299" s="195"/>
      <c r="N299" s="195"/>
      <c r="O299" s="195"/>
      <c r="P299" s="193"/>
      <c r="Q299" s="193"/>
      <c r="R299" s="193"/>
      <c r="S299" s="193"/>
      <c r="T299" s="193"/>
      <c r="U299" s="193"/>
      <c r="V299" s="193"/>
      <c r="W299" s="193"/>
      <c r="X299" s="193"/>
      <c r="Y299" s="309" t="str">
        <f t="shared" si="12"/>
        <v/>
      </c>
      <c r="Z299" s="196" t="str">
        <f>IF('CES-D Pre-Post'!F300="","",'CES-D Pre-Post'!F300)</f>
        <v/>
      </c>
      <c r="AA299" s="197" t="str">
        <f>IF('CES-D Pre-Post'!AA300="","",'CES-D Pre-Post'!AA300)</f>
        <v/>
      </c>
      <c r="AB299" s="238" t="str">
        <f>'CES-D Pre-Post'!BI300</f>
        <v/>
      </c>
      <c r="AC299" s="238" t="str">
        <f>'CES-D Pre-Post'!BJ300</f>
        <v/>
      </c>
      <c r="AD299" s="238" t="str">
        <f>'CES-D Pre-Post'!BK300</f>
        <v xml:space="preserve"> </v>
      </c>
      <c r="AE299" s="117" t="str">
        <f t="shared" si="13"/>
        <v/>
      </c>
      <c r="AF299" s="117" t="str">
        <f t="shared" si="14"/>
        <v/>
      </c>
    </row>
    <row r="300" spans="1:32" s="117" customFormat="1" ht="15" customHeight="1" x14ac:dyDescent="0.35">
      <c r="A300" s="198"/>
      <c r="B300" s="198"/>
      <c r="C300" s="199"/>
      <c r="D300" s="199"/>
      <c r="E300" s="239"/>
      <c r="F300" s="239"/>
      <c r="G300" s="200"/>
      <c r="H300" s="200"/>
      <c r="I300" s="200"/>
      <c r="J300" s="200"/>
      <c r="K300" s="200"/>
      <c r="L300" s="200"/>
      <c r="M300" s="200"/>
      <c r="N300" s="200"/>
      <c r="O300" s="200"/>
      <c r="P300" s="199"/>
      <c r="Q300" s="199"/>
      <c r="R300" s="199"/>
      <c r="S300" s="199"/>
      <c r="T300" s="199"/>
      <c r="U300" s="199"/>
      <c r="V300" s="199"/>
      <c r="W300" s="199"/>
      <c r="X300" s="199"/>
      <c r="Y300" s="308" t="str">
        <f t="shared" si="12"/>
        <v/>
      </c>
      <c r="Z300" s="196" t="str">
        <f>IF('CES-D Pre-Post'!F301="","",'CES-D Pre-Post'!F301)</f>
        <v/>
      </c>
      <c r="AA300" s="197" t="str">
        <f>IF('CES-D Pre-Post'!AA301="","",'CES-D Pre-Post'!AA301)</f>
        <v/>
      </c>
      <c r="AB300" s="238" t="str">
        <f>'CES-D Pre-Post'!BI301</f>
        <v/>
      </c>
      <c r="AC300" s="238" t="str">
        <f>'CES-D Pre-Post'!BJ301</f>
        <v/>
      </c>
      <c r="AD300" s="238" t="str">
        <f>'CES-D Pre-Post'!BK301</f>
        <v xml:space="preserve"> </v>
      </c>
      <c r="AE300" s="117" t="str">
        <f t="shared" si="13"/>
        <v/>
      </c>
      <c r="AF300" s="117" t="str">
        <f t="shared" si="14"/>
        <v/>
      </c>
    </row>
    <row r="301" spans="1:32" s="117" customFormat="1" ht="15" customHeight="1" x14ac:dyDescent="0.35">
      <c r="A301" s="201"/>
      <c r="B301" s="201"/>
      <c r="C301" s="202"/>
      <c r="D301" s="202"/>
      <c r="E301" s="240"/>
      <c r="F301" s="240"/>
      <c r="G301" s="194"/>
      <c r="H301" s="194"/>
      <c r="I301" s="194"/>
      <c r="J301" s="194"/>
      <c r="K301" s="194"/>
      <c r="L301" s="194"/>
      <c r="M301" s="195"/>
      <c r="N301" s="195"/>
      <c r="O301" s="195"/>
      <c r="P301" s="193"/>
      <c r="Q301" s="193"/>
      <c r="R301" s="193"/>
      <c r="S301" s="193"/>
      <c r="T301" s="193"/>
      <c r="U301" s="193"/>
      <c r="V301" s="193"/>
      <c r="W301" s="193"/>
      <c r="X301" s="193"/>
      <c r="Y301" s="309" t="str">
        <f t="shared" si="12"/>
        <v/>
      </c>
      <c r="Z301" s="196" t="str">
        <f>IF('CES-D Pre-Post'!F302="","",'CES-D Pre-Post'!F302)</f>
        <v/>
      </c>
      <c r="AA301" s="197" t="str">
        <f>IF('CES-D Pre-Post'!AA302="","",'CES-D Pre-Post'!AA302)</f>
        <v/>
      </c>
      <c r="AB301" s="238" t="str">
        <f>'CES-D Pre-Post'!BI302</f>
        <v/>
      </c>
      <c r="AC301" s="238" t="str">
        <f>'CES-D Pre-Post'!BJ302</f>
        <v/>
      </c>
      <c r="AD301" s="238" t="str">
        <f>'CES-D Pre-Post'!BK302</f>
        <v xml:space="preserve"> </v>
      </c>
      <c r="AE301" s="117" t="str">
        <f t="shared" si="13"/>
        <v/>
      </c>
      <c r="AF301" s="117" t="str">
        <f t="shared" si="14"/>
        <v/>
      </c>
    </row>
    <row r="302" spans="1:32" s="117" customFormat="1" ht="15" customHeight="1" x14ac:dyDescent="0.35">
      <c r="A302" s="198"/>
      <c r="B302" s="198"/>
      <c r="C302" s="199"/>
      <c r="D302" s="199"/>
      <c r="E302" s="239"/>
      <c r="F302" s="239"/>
      <c r="G302" s="200"/>
      <c r="H302" s="200"/>
      <c r="I302" s="200"/>
      <c r="J302" s="200"/>
      <c r="K302" s="200"/>
      <c r="L302" s="200"/>
      <c r="M302" s="200"/>
      <c r="N302" s="200"/>
      <c r="O302" s="200"/>
      <c r="P302" s="199"/>
      <c r="Q302" s="199"/>
      <c r="R302" s="199"/>
      <c r="S302" s="199"/>
      <c r="T302" s="199"/>
      <c r="U302" s="199"/>
      <c r="V302" s="199"/>
      <c r="W302" s="199"/>
      <c r="X302" s="199"/>
      <c r="Y302" s="308" t="str">
        <f t="shared" si="12"/>
        <v/>
      </c>
      <c r="Z302" s="196" t="str">
        <f>IF('CES-D Pre-Post'!F303="","",'CES-D Pre-Post'!F303)</f>
        <v/>
      </c>
      <c r="AA302" s="197" t="str">
        <f>IF('CES-D Pre-Post'!AA303="","",'CES-D Pre-Post'!AA303)</f>
        <v/>
      </c>
      <c r="AB302" s="238" t="str">
        <f>'CES-D Pre-Post'!BI303</f>
        <v/>
      </c>
      <c r="AC302" s="238" t="str">
        <f>'CES-D Pre-Post'!BJ303</f>
        <v/>
      </c>
      <c r="AD302" s="238" t="str">
        <f>'CES-D Pre-Post'!BK303</f>
        <v xml:space="preserve"> </v>
      </c>
      <c r="AE302" s="117" t="str">
        <f t="shared" si="13"/>
        <v/>
      </c>
      <c r="AF302" s="117" t="str">
        <f t="shared" si="14"/>
        <v/>
      </c>
    </row>
    <row r="303" spans="1:32" s="117" customFormat="1" ht="15" customHeight="1" x14ac:dyDescent="0.35">
      <c r="A303" s="201"/>
      <c r="B303" s="201"/>
      <c r="C303" s="202"/>
      <c r="D303" s="202"/>
      <c r="E303" s="240"/>
      <c r="F303" s="240"/>
      <c r="G303" s="194"/>
      <c r="H303" s="194"/>
      <c r="I303" s="194"/>
      <c r="J303" s="194"/>
      <c r="K303" s="194"/>
      <c r="L303" s="194"/>
      <c r="M303" s="195"/>
      <c r="N303" s="195"/>
      <c r="O303" s="195"/>
      <c r="P303" s="193"/>
      <c r="Q303" s="193"/>
      <c r="R303" s="193"/>
      <c r="S303" s="193"/>
      <c r="T303" s="193"/>
      <c r="U303" s="193"/>
      <c r="V303" s="193"/>
      <c r="W303" s="193"/>
      <c r="X303" s="193"/>
      <c r="Y303" s="309" t="str">
        <f t="shared" si="12"/>
        <v/>
      </c>
      <c r="Z303" s="196" t="str">
        <f>IF('CES-D Pre-Post'!F304="","",'CES-D Pre-Post'!F304)</f>
        <v/>
      </c>
      <c r="AA303" s="197" t="str">
        <f>IF('CES-D Pre-Post'!AA304="","",'CES-D Pre-Post'!AA304)</f>
        <v/>
      </c>
      <c r="AB303" s="238" t="str">
        <f>'CES-D Pre-Post'!BI304</f>
        <v/>
      </c>
      <c r="AC303" s="238" t="str">
        <f>'CES-D Pre-Post'!BJ304</f>
        <v/>
      </c>
      <c r="AD303" s="238" t="str">
        <f>'CES-D Pre-Post'!BK304</f>
        <v xml:space="preserve"> </v>
      </c>
      <c r="AE303" s="117" t="str">
        <f t="shared" si="13"/>
        <v/>
      </c>
      <c r="AF303" s="117" t="str">
        <f t="shared" si="14"/>
        <v/>
      </c>
    </row>
    <row r="304" spans="1:32" s="117" customFormat="1" ht="15" customHeight="1" x14ac:dyDescent="0.35">
      <c r="A304" s="198"/>
      <c r="B304" s="198"/>
      <c r="C304" s="199"/>
      <c r="D304" s="199"/>
      <c r="E304" s="239"/>
      <c r="F304" s="239"/>
      <c r="G304" s="200"/>
      <c r="H304" s="200"/>
      <c r="I304" s="200"/>
      <c r="J304" s="200"/>
      <c r="K304" s="200"/>
      <c r="L304" s="200"/>
      <c r="M304" s="200"/>
      <c r="N304" s="200"/>
      <c r="O304" s="200"/>
      <c r="P304" s="199"/>
      <c r="Q304" s="199"/>
      <c r="R304" s="199"/>
      <c r="S304" s="199"/>
      <c r="T304" s="199"/>
      <c r="U304" s="199"/>
      <c r="V304" s="199"/>
      <c r="W304" s="199"/>
      <c r="X304" s="199"/>
      <c r="Y304" s="308" t="str">
        <f t="shared" si="12"/>
        <v/>
      </c>
      <c r="Z304" s="196" t="str">
        <f>IF('CES-D Pre-Post'!F305="","",'CES-D Pre-Post'!F305)</f>
        <v/>
      </c>
      <c r="AA304" s="197" t="str">
        <f>IF('CES-D Pre-Post'!AA305="","",'CES-D Pre-Post'!AA305)</f>
        <v/>
      </c>
      <c r="AB304" s="238" t="str">
        <f>'CES-D Pre-Post'!BI305</f>
        <v/>
      </c>
      <c r="AC304" s="238" t="str">
        <f>'CES-D Pre-Post'!BJ305</f>
        <v/>
      </c>
      <c r="AD304" s="238" t="str">
        <f>'CES-D Pre-Post'!BK305</f>
        <v xml:space="preserve"> </v>
      </c>
      <c r="AE304" s="117" t="str">
        <f t="shared" si="13"/>
        <v/>
      </c>
      <c r="AF304" s="117" t="str">
        <f t="shared" si="14"/>
        <v/>
      </c>
    </row>
    <row r="305" spans="1:32" s="117" customFormat="1" ht="15" customHeight="1" x14ac:dyDescent="0.35">
      <c r="A305" s="201"/>
      <c r="B305" s="201"/>
      <c r="C305" s="202"/>
      <c r="D305" s="202"/>
      <c r="E305" s="240"/>
      <c r="F305" s="240"/>
      <c r="G305" s="194"/>
      <c r="H305" s="194"/>
      <c r="I305" s="194"/>
      <c r="J305" s="194"/>
      <c r="K305" s="194"/>
      <c r="L305" s="194"/>
      <c r="M305" s="195"/>
      <c r="N305" s="195"/>
      <c r="O305" s="195"/>
      <c r="P305" s="193"/>
      <c r="Q305" s="193"/>
      <c r="R305" s="193"/>
      <c r="S305" s="193"/>
      <c r="T305" s="193"/>
      <c r="U305" s="193"/>
      <c r="V305" s="193"/>
      <c r="W305" s="193"/>
      <c r="X305" s="193"/>
      <c r="Y305" s="309" t="str">
        <f t="shared" si="12"/>
        <v/>
      </c>
      <c r="Z305" s="196" t="str">
        <f>IF('CES-D Pre-Post'!F306="","",'CES-D Pre-Post'!F306)</f>
        <v/>
      </c>
      <c r="AA305" s="197" t="str">
        <f>IF('CES-D Pre-Post'!AA306="","",'CES-D Pre-Post'!AA306)</f>
        <v/>
      </c>
      <c r="AB305" s="238" t="str">
        <f>'CES-D Pre-Post'!BI306</f>
        <v/>
      </c>
      <c r="AC305" s="238" t="str">
        <f>'CES-D Pre-Post'!BJ306</f>
        <v/>
      </c>
      <c r="AD305" s="238" t="str">
        <f>'CES-D Pre-Post'!BK306</f>
        <v xml:space="preserve"> </v>
      </c>
      <c r="AE305" s="117" t="str">
        <f t="shared" si="13"/>
        <v/>
      </c>
      <c r="AF305" s="117" t="str">
        <f t="shared" si="14"/>
        <v/>
      </c>
    </row>
    <row r="306" spans="1:32" s="117" customFormat="1" ht="15" customHeight="1" x14ac:dyDescent="0.35">
      <c r="A306" s="198"/>
      <c r="B306" s="198"/>
      <c r="C306" s="199"/>
      <c r="D306" s="199"/>
      <c r="E306" s="239"/>
      <c r="F306" s="239"/>
      <c r="G306" s="200"/>
      <c r="H306" s="200"/>
      <c r="I306" s="200"/>
      <c r="J306" s="200"/>
      <c r="K306" s="200"/>
      <c r="L306" s="200"/>
      <c r="M306" s="200"/>
      <c r="N306" s="200"/>
      <c r="O306" s="200"/>
      <c r="P306" s="199"/>
      <c r="Q306" s="199"/>
      <c r="R306" s="199"/>
      <c r="S306" s="199"/>
      <c r="T306" s="199"/>
      <c r="U306" s="199"/>
      <c r="V306" s="199"/>
      <c r="W306" s="199"/>
      <c r="X306" s="199"/>
      <c r="Y306" s="308" t="str">
        <f t="shared" si="12"/>
        <v/>
      </c>
      <c r="Z306" s="196" t="str">
        <f>IF('CES-D Pre-Post'!F307="","",'CES-D Pre-Post'!F307)</f>
        <v/>
      </c>
      <c r="AA306" s="197" t="str">
        <f>IF('CES-D Pre-Post'!AA307="","",'CES-D Pre-Post'!AA307)</f>
        <v/>
      </c>
      <c r="AB306" s="238" t="str">
        <f>'CES-D Pre-Post'!BI307</f>
        <v/>
      </c>
      <c r="AC306" s="238" t="str">
        <f>'CES-D Pre-Post'!BJ307</f>
        <v/>
      </c>
      <c r="AD306" s="238" t="str">
        <f>'CES-D Pre-Post'!BK307</f>
        <v xml:space="preserve"> </v>
      </c>
      <c r="AE306" s="117" t="str">
        <f t="shared" si="13"/>
        <v/>
      </c>
      <c r="AF306" s="117" t="str">
        <f t="shared" si="14"/>
        <v/>
      </c>
    </row>
    <row r="307" spans="1:32" s="117" customFormat="1" ht="15" customHeight="1" x14ac:dyDescent="0.35">
      <c r="A307" s="201"/>
      <c r="B307" s="201"/>
      <c r="C307" s="202"/>
      <c r="D307" s="202"/>
      <c r="E307" s="240"/>
      <c r="F307" s="240"/>
      <c r="G307" s="194"/>
      <c r="H307" s="194"/>
      <c r="I307" s="194"/>
      <c r="J307" s="194"/>
      <c r="K307" s="194"/>
      <c r="L307" s="194"/>
      <c r="M307" s="195"/>
      <c r="N307" s="195"/>
      <c r="O307" s="195"/>
      <c r="P307" s="193"/>
      <c r="Q307" s="193"/>
      <c r="R307" s="193"/>
      <c r="S307" s="193"/>
      <c r="T307" s="193"/>
      <c r="U307" s="193"/>
      <c r="V307" s="193"/>
      <c r="W307" s="193"/>
      <c r="X307" s="193"/>
      <c r="Y307" s="309" t="str">
        <f t="shared" si="12"/>
        <v/>
      </c>
      <c r="Z307" s="196" t="str">
        <f>IF('CES-D Pre-Post'!F308="","",'CES-D Pre-Post'!F308)</f>
        <v/>
      </c>
      <c r="AA307" s="197" t="str">
        <f>IF('CES-D Pre-Post'!AA308="","",'CES-D Pre-Post'!AA308)</f>
        <v/>
      </c>
      <c r="AB307" s="238" t="str">
        <f>'CES-D Pre-Post'!BI308</f>
        <v/>
      </c>
      <c r="AC307" s="238" t="str">
        <f>'CES-D Pre-Post'!BJ308</f>
        <v/>
      </c>
      <c r="AD307" s="238" t="str">
        <f>'CES-D Pre-Post'!BK308</f>
        <v xml:space="preserve"> </v>
      </c>
      <c r="AE307" s="117" t="str">
        <f t="shared" si="13"/>
        <v/>
      </c>
      <c r="AF307" s="117" t="str">
        <f t="shared" si="14"/>
        <v/>
      </c>
    </row>
    <row r="308" spans="1:32" s="117" customFormat="1" ht="15" customHeight="1" x14ac:dyDescent="0.35">
      <c r="A308" s="198"/>
      <c r="B308" s="198"/>
      <c r="C308" s="199"/>
      <c r="D308" s="199"/>
      <c r="E308" s="239"/>
      <c r="F308" s="239"/>
      <c r="G308" s="200"/>
      <c r="H308" s="200"/>
      <c r="I308" s="200"/>
      <c r="J308" s="200"/>
      <c r="K308" s="200"/>
      <c r="L308" s="200"/>
      <c r="M308" s="200"/>
      <c r="N308" s="200"/>
      <c r="O308" s="200"/>
      <c r="P308" s="199"/>
      <c r="Q308" s="199"/>
      <c r="R308" s="199"/>
      <c r="S308" s="199"/>
      <c r="T308" s="199"/>
      <c r="U308" s="199"/>
      <c r="V308" s="199"/>
      <c r="W308" s="199"/>
      <c r="X308" s="199"/>
      <c r="Y308" s="308" t="str">
        <f t="shared" si="12"/>
        <v/>
      </c>
      <c r="Z308" s="196" t="str">
        <f>IF('CES-D Pre-Post'!F309="","",'CES-D Pre-Post'!F309)</f>
        <v/>
      </c>
      <c r="AA308" s="197" t="str">
        <f>IF('CES-D Pre-Post'!AA309="","",'CES-D Pre-Post'!AA309)</f>
        <v/>
      </c>
      <c r="AB308" s="238" t="str">
        <f>'CES-D Pre-Post'!BI309</f>
        <v/>
      </c>
      <c r="AC308" s="238" t="str">
        <f>'CES-D Pre-Post'!BJ309</f>
        <v/>
      </c>
      <c r="AD308" s="238" t="str">
        <f>'CES-D Pre-Post'!BK309</f>
        <v xml:space="preserve"> </v>
      </c>
      <c r="AE308" s="117" t="str">
        <f t="shared" si="13"/>
        <v/>
      </c>
      <c r="AF308" s="117" t="str">
        <f t="shared" si="14"/>
        <v/>
      </c>
    </row>
    <row r="309" spans="1:32" s="117" customFormat="1" ht="15" customHeight="1" x14ac:dyDescent="0.35">
      <c r="A309" s="201"/>
      <c r="B309" s="201"/>
      <c r="C309" s="202"/>
      <c r="D309" s="202"/>
      <c r="E309" s="240"/>
      <c r="F309" s="240"/>
      <c r="G309" s="194"/>
      <c r="H309" s="194"/>
      <c r="I309" s="194"/>
      <c r="J309" s="194"/>
      <c r="K309" s="194"/>
      <c r="L309" s="194"/>
      <c r="M309" s="195"/>
      <c r="N309" s="195"/>
      <c r="O309" s="195"/>
      <c r="P309" s="193"/>
      <c r="Q309" s="193"/>
      <c r="R309" s="193"/>
      <c r="S309" s="193"/>
      <c r="T309" s="193"/>
      <c r="U309" s="193"/>
      <c r="V309" s="193"/>
      <c r="W309" s="193"/>
      <c r="X309" s="193"/>
      <c r="Y309" s="309" t="str">
        <f t="shared" si="12"/>
        <v/>
      </c>
      <c r="Z309" s="196" t="str">
        <f>IF('CES-D Pre-Post'!F310="","",'CES-D Pre-Post'!F310)</f>
        <v/>
      </c>
      <c r="AA309" s="197" t="str">
        <f>IF('CES-D Pre-Post'!AA310="","",'CES-D Pre-Post'!AA310)</f>
        <v/>
      </c>
      <c r="AB309" s="238" t="str">
        <f>'CES-D Pre-Post'!BI310</f>
        <v/>
      </c>
      <c r="AC309" s="238" t="str">
        <f>'CES-D Pre-Post'!BJ310</f>
        <v/>
      </c>
      <c r="AD309" s="238" t="str">
        <f>'CES-D Pre-Post'!BK310</f>
        <v xml:space="preserve"> </v>
      </c>
      <c r="AE309" s="117" t="str">
        <f t="shared" si="13"/>
        <v/>
      </c>
      <c r="AF309" s="117" t="str">
        <f t="shared" si="14"/>
        <v/>
      </c>
    </row>
    <row r="310" spans="1:32" s="117" customFormat="1" ht="15" customHeight="1" x14ac:dyDescent="0.35">
      <c r="A310" s="198"/>
      <c r="B310" s="198"/>
      <c r="C310" s="199"/>
      <c r="D310" s="199"/>
      <c r="E310" s="239"/>
      <c r="F310" s="239"/>
      <c r="G310" s="200"/>
      <c r="H310" s="200"/>
      <c r="I310" s="200"/>
      <c r="J310" s="200"/>
      <c r="K310" s="200"/>
      <c r="L310" s="200"/>
      <c r="M310" s="200"/>
      <c r="N310" s="200"/>
      <c r="O310" s="200"/>
      <c r="P310" s="199"/>
      <c r="Q310" s="199"/>
      <c r="R310" s="199"/>
      <c r="S310" s="199"/>
      <c r="T310" s="199"/>
      <c r="U310" s="199"/>
      <c r="V310" s="199"/>
      <c r="W310" s="199"/>
      <c r="X310" s="199"/>
      <c r="Y310" s="308" t="str">
        <f t="shared" si="12"/>
        <v/>
      </c>
      <c r="Z310" s="196" t="str">
        <f>IF('CES-D Pre-Post'!F311="","",'CES-D Pre-Post'!F311)</f>
        <v/>
      </c>
      <c r="AA310" s="197" t="str">
        <f>IF('CES-D Pre-Post'!AA311="","",'CES-D Pre-Post'!AA311)</f>
        <v/>
      </c>
      <c r="AB310" s="238" t="str">
        <f>'CES-D Pre-Post'!BI311</f>
        <v/>
      </c>
      <c r="AC310" s="238" t="str">
        <f>'CES-D Pre-Post'!BJ311</f>
        <v/>
      </c>
      <c r="AD310" s="238" t="str">
        <f>'CES-D Pre-Post'!BK311</f>
        <v xml:space="preserve"> </v>
      </c>
      <c r="AE310" s="117" t="str">
        <f t="shared" si="13"/>
        <v/>
      </c>
      <c r="AF310" s="117" t="str">
        <f t="shared" si="14"/>
        <v/>
      </c>
    </row>
    <row r="311" spans="1:32" s="117" customFormat="1" ht="15" customHeight="1" x14ac:dyDescent="0.35">
      <c r="A311" s="201"/>
      <c r="B311" s="201"/>
      <c r="C311" s="202"/>
      <c r="D311" s="202"/>
      <c r="E311" s="240"/>
      <c r="F311" s="240"/>
      <c r="G311" s="194"/>
      <c r="H311" s="194"/>
      <c r="I311" s="194"/>
      <c r="J311" s="194"/>
      <c r="K311" s="194"/>
      <c r="L311" s="194"/>
      <c r="M311" s="195"/>
      <c r="N311" s="195"/>
      <c r="O311" s="195"/>
      <c r="P311" s="193"/>
      <c r="Q311" s="193"/>
      <c r="R311" s="193"/>
      <c r="S311" s="193"/>
      <c r="T311" s="193"/>
      <c r="U311" s="193"/>
      <c r="V311" s="193"/>
      <c r="W311" s="193"/>
      <c r="X311" s="193"/>
      <c r="Y311" s="309" t="str">
        <f t="shared" si="12"/>
        <v/>
      </c>
      <c r="Z311" s="196" t="str">
        <f>IF('CES-D Pre-Post'!F312="","",'CES-D Pre-Post'!F312)</f>
        <v/>
      </c>
      <c r="AA311" s="197" t="str">
        <f>IF('CES-D Pre-Post'!AA312="","",'CES-D Pre-Post'!AA312)</f>
        <v/>
      </c>
      <c r="AB311" s="238" t="str">
        <f>'CES-D Pre-Post'!BI312</f>
        <v/>
      </c>
      <c r="AC311" s="238" t="str">
        <f>'CES-D Pre-Post'!BJ312</f>
        <v/>
      </c>
      <c r="AD311" s="238" t="str">
        <f>'CES-D Pre-Post'!BK312</f>
        <v xml:space="preserve"> </v>
      </c>
      <c r="AE311" s="117" t="str">
        <f t="shared" si="13"/>
        <v/>
      </c>
      <c r="AF311" s="117" t="str">
        <f t="shared" si="14"/>
        <v/>
      </c>
    </row>
    <row r="312" spans="1:32" s="117" customFormat="1" ht="15" customHeight="1" x14ac:dyDescent="0.35">
      <c r="A312" s="198"/>
      <c r="B312" s="198"/>
      <c r="C312" s="199"/>
      <c r="D312" s="199"/>
      <c r="E312" s="239"/>
      <c r="F312" s="239"/>
      <c r="G312" s="200"/>
      <c r="H312" s="200"/>
      <c r="I312" s="200"/>
      <c r="J312" s="200"/>
      <c r="K312" s="200"/>
      <c r="L312" s="200"/>
      <c r="M312" s="200"/>
      <c r="N312" s="200"/>
      <c r="O312" s="200"/>
      <c r="P312" s="199"/>
      <c r="Q312" s="199"/>
      <c r="R312" s="199"/>
      <c r="S312" s="199"/>
      <c r="T312" s="199"/>
      <c r="U312" s="199"/>
      <c r="V312" s="199"/>
      <c r="W312" s="199"/>
      <c r="X312" s="199"/>
      <c r="Y312" s="308" t="str">
        <f t="shared" si="12"/>
        <v/>
      </c>
      <c r="Z312" s="196" t="str">
        <f>IF('CES-D Pre-Post'!F313="","",'CES-D Pre-Post'!F313)</f>
        <v/>
      </c>
      <c r="AA312" s="197" t="str">
        <f>IF('CES-D Pre-Post'!AA313="","",'CES-D Pre-Post'!AA313)</f>
        <v/>
      </c>
      <c r="AB312" s="238" t="str">
        <f>'CES-D Pre-Post'!BI313</f>
        <v/>
      </c>
      <c r="AC312" s="238" t="str">
        <f>'CES-D Pre-Post'!BJ313</f>
        <v/>
      </c>
      <c r="AD312" s="238" t="str">
        <f>'CES-D Pre-Post'!BK313</f>
        <v xml:space="preserve"> </v>
      </c>
      <c r="AE312" s="117" t="str">
        <f t="shared" si="13"/>
        <v/>
      </c>
      <c r="AF312" s="117" t="str">
        <f t="shared" si="14"/>
        <v/>
      </c>
    </row>
    <row r="313" spans="1:32" s="117" customFormat="1" ht="15" customHeight="1" x14ac:dyDescent="0.35">
      <c r="A313" s="201"/>
      <c r="B313" s="201"/>
      <c r="C313" s="202"/>
      <c r="D313" s="202"/>
      <c r="E313" s="240"/>
      <c r="F313" s="240"/>
      <c r="G313" s="194"/>
      <c r="H313" s="194"/>
      <c r="I313" s="194"/>
      <c r="J313" s="194"/>
      <c r="K313" s="194"/>
      <c r="L313" s="194"/>
      <c r="M313" s="195"/>
      <c r="N313" s="195"/>
      <c r="O313" s="195"/>
      <c r="P313" s="193"/>
      <c r="Q313" s="193"/>
      <c r="R313" s="193"/>
      <c r="S313" s="193"/>
      <c r="T313" s="193"/>
      <c r="U313" s="193"/>
      <c r="V313" s="193"/>
      <c r="W313" s="193"/>
      <c r="X313" s="193"/>
      <c r="Y313" s="309" t="str">
        <f t="shared" si="12"/>
        <v/>
      </c>
      <c r="Z313" s="196" t="str">
        <f>IF('CES-D Pre-Post'!F314="","",'CES-D Pre-Post'!F314)</f>
        <v/>
      </c>
      <c r="AA313" s="197" t="str">
        <f>IF('CES-D Pre-Post'!AA314="","",'CES-D Pre-Post'!AA314)</f>
        <v/>
      </c>
      <c r="AB313" s="238" t="str">
        <f>'CES-D Pre-Post'!BI314</f>
        <v/>
      </c>
      <c r="AC313" s="238" t="str">
        <f>'CES-D Pre-Post'!BJ314</f>
        <v/>
      </c>
      <c r="AD313" s="238" t="str">
        <f>'CES-D Pre-Post'!BK314</f>
        <v xml:space="preserve"> </v>
      </c>
      <c r="AE313" s="117" t="str">
        <f t="shared" si="13"/>
        <v/>
      </c>
      <c r="AF313" s="117" t="str">
        <f t="shared" si="14"/>
        <v/>
      </c>
    </row>
    <row r="314" spans="1:32" s="117" customFormat="1" ht="15" customHeight="1" x14ac:dyDescent="0.35">
      <c r="A314" s="198"/>
      <c r="B314" s="198"/>
      <c r="C314" s="199"/>
      <c r="D314" s="199"/>
      <c r="E314" s="239"/>
      <c r="F314" s="239"/>
      <c r="G314" s="200"/>
      <c r="H314" s="200"/>
      <c r="I314" s="200"/>
      <c r="J314" s="200"/>
      <c r="K314" s="200"/>
      <c r="L314" s="200"/>
      <c r="M314" s="200"/>
      <c r="N314" s="200"/>
      <c r="O314" s="200"/>
      <c r="P314" s="199"/>
      <c r="Q314" s="199"/>
      <c r="R314" s="199"/>
      <c r="S314" s="199"/>
      <c r="T314" s="199"/>
      <c r="U314" s="199"/>
      <c r="V314" s="199"/>
      <c r="W314" s="199"/>
      <c r="X314" s="199"/>
      <c r="Y314" s="308" t="str">
        <f t="shared" si="12"/>
        <v/>
      </c>
      <c r="Z314" s="196" t="str">
        <f>IF('CES-D Pre-Post'!F315="","",'CES-D Pre-Post'!F315)</f>
        <v/>
      </c>
      <c r="AA314" s="197" t="str">
        <f>IF('CES-D Pre-Post'!AA315="","",'CES-D Pre-Post'!AA315)</f>
        <v/>
      </c>
      <c r="AB314" s="238" t="str">
        <f>'CES-D Pre-Post'!BI315</f>
        <v/>
      </c>
      <c r="AC314" s="238" t="str">
        <f>'CES-D Pre-Post'!BJ315</f>
        <v/>
      </c>
      <c r="AD314" s="238" t="str">
        <f>'CES-D Pre-Post'!BK315</f>
        <v xml:space="preserve"> </v>
      </c>
      <c r="AE314" s="117" t="str">
        <f t="shared" si="13"/>
        <v/>
      </c>
      <c r="AF314" s="117" t="str">
        <f t="shared" si="14"/>
        <v/>
      </c>
    </row>
    <row r="315" spans="1:32" s="117" customFormat="1" ht="15" customHeight="1" x14ac:dyDescent="0.35">
      <c r="A315" s="201"/>
      <c r="B315" s="201"/>
      <c r="C315" s="202"/>
      <c r="D315" s="202"/>
      <c r="E315" s="240"/>
      <c r="F315" s="240"/>
      <c r="G315" s="194"/>
      <c r="H315" s="194"/>
      <c r="I315" s="194"/>
      <c r="J315" s="194"/>
      <c r="K315" s="194"/>
      <c r="L315" s="194"/>
      <c r="M315" s="195"/>
      <c r="N315" s="195"/>
      <c r="O315" s="195"/>
      <c r="P315" s="193"/>
      <c r="Q315" s="193"/>
      <c r="R315" s="193"/>
      <c r="S315" s="193"/>
      <c r="T315" s="193"/>
      <c r="U315" s="193"/>
      <c r="V315" s="193"/>
      <c r="W315" s="193"/>
      <c r="X315" s="193"/>
      <c r="Y315" s="309" t="str">
        <f t="shared" si="12"/>
        <v/>
      </c>
      <c r="Z315" s="196" t="str">
        <f>IF('CES-D Pre-Post'!F316="","",'CES-D Pre-Post'!F316)</f>
        <v/>
      </c>
      <c r="AA315" s="197" t="str">
        <f>IF('CES-D Pre-Post'!AA316="","",'CES-D Pre-Post'!AA316)</f>
        <v/>
      </c>
      <c r="AB315" s="238" t="str">
        <f>'CES-D Pre-Post'!BI316</f>
        <v/>
      </c>
      <c r="AC315" s="238" t="str">
        <f>'CES-D Pre-Post'!BJ316</f>
        <v/>
      </c>
      <c r="AD315" s="238" t="str">
        <f>'CES-D Pre-Post'!BK316</f>
        <v xml:space="preserve"> </v>
      </c>
      <c r="AE315" s="117" t="str">
        <f t="shared" si="13"/>
        <v/>
      </c>
      <c r="AF315" s="117" t="str">
        <f t="shared" si="14"/>
        <v/>
      </c>
    </row>
    <row r="316" spans="1:32" s="117" customFormat="1" ht="15" customHeight="1" x14ac:dyDescent="0.35">
      <c r="A316" s="198"/>
      <c r="B316" s="198"/>
      <c r="C316" s="199"/>
      <c r="D316" s="199"/>
      <c r="E316" s="239"/>
      <c r="F316" s="239"/>
      <c r="G316" s="200"/>
      <c r="H316" s="200"/>
      <c r="I316" s="200"/>
      <c r="J316" s="200"/>
      <c r="K316" s="200"/>
      <c r="L316" s="200"/>
      <c r="M316" s="200"/>
      <c r="N316" s="200"/>
      <c r="O316" s="200"/>
      <c r="P316" s="199"/>
      <c r="Q316" s="199"/>
      <c r="R316" s="199"/>
      <c r="S316" s="199"/>
      <c r="T316" s="199"/>
      <c r="U316" s="199"/>
      <c r="V316" s="199"/>
      <c r="W316" s="199"/>
      <c r="X316" s="199"/>
      <c r="Y316" s="308" t="str">
        <f t="shared" si="12"/>
        <v/>
      </c>
      <c r="Z316" s="196" t="str">
        <f>IF('CES-D Pre-Post'!F317="","",'CES-D Pre-Post'!F317)</f>
        <v/>
      </c>
      <c r="AA316" s="197" t="str">
        <f>IF('CES-D Pre-Post'!AA317="","",'CES-D Pre-Post'!AA317)</f>
        <v/>
      </c>
      <c r="AB316" s="238" t="str">
        <f>'CES-D Pre-Post'!BI317</f>
        <v/>
      </c>
      <c r="AC316" s="238" t="str">
        <f>'CES-D Pre-Post'!BJ317</f>
        <v/>
      </c>
      <c r="AD316" s="238" t="str">
        <f>'CES-D Pre-Post'!BK317</f>
        <v xml:space="preserve"> </v>
      </c>
      <c r="AE316" s="117" t="str">
        <f t="shared" si="13"/>
        <v/>
      </c>
      <c r="AF316" s="117" t="str">
        <f t="shared" si="14"/>
        <v/>
      </c>
    </row>
    <row r="317" spans="1:32" s="117" customFormat="1" ht="15" customHeight="1" x14ac:dyDescent="0.35">
      <c r="A317" s="201"/>
      <c r="B317" s="201"/>
      <c r="C317" s="202"/>
      <c r="D317" s="202"/>
      <c r="E317" s="240"/>
      <c r="F317" s="240"/>
      <c r="G317" s="194"/>
      <c r="H317" s="194"/>
      <c r="I317" s="194"/>
      <c r="J317" s="194"/>
      <c r="K317" s="194"/>
      <c r="L317" s="194"/>
      <c r="M317" s="195"/>
      <c r="N317" s="195"/>
      <c r="O317" s="195"/>
      <c r="P317" s="193"/>
      <c r="Q317" s="193"/>
      <c r="R317" s="193"/>
      <c r="S317" s="193"/>
      <c r="T317" s="193"/>
      <c r="U317" s="193"/>
      <c r="V317" s="193"/>
      <c r="W317" s="193"/>
      <c r="X317" s="193"/>
      <c r="Y317" s="309" t="str">
        <f t="shared" si="12"/>
        <v/>
      </c>
      <c r="Z317" s="196" t="str">
        <f>IF('CES-D Pre-Post'!F318="","",'CES-D Pre-Post'!F318)</f>
        <v/>
      </c>
      <c r="AA317" s="197" t="str">
        <f>IF('CES-D Pre-Post'!AA318="","",'CES-D Pre-Post'!AA318)</f>
        <v/>
      </c>
      <c r="AB317" s="238" t="str">
        <f>'CES-D Pre-Post'!BI318</f>
        <v/>
      </c>
      <c r="AC317" s="238" t="str">
        <f>'CES-D Pre-Post'!BJ318</f>
        <v/>
      </c>
      <c r="AD317" s="238" t="str">
        <f>'CES-D Pre-Post'!BK318</f>
        <v xml:space="preserve"> </v>
      </c>
      <c r="AE317" s="117" t="str">
        <f t="shared" si="13"/>
        <v/>
      </c>
      <c r="AF317" s="117" t="str">
        <f t="shared" si="14"/>
        <v/>
      </c>
    </row>
    <row r="318" spans="1:32" s="117" customFormat="1" ht="15" customHeight="1" x14ac:dyDescent="0.35">
      <c r="A318" s="198"/>
      <c r="B318" s="198"/>
      <c r="C318" s="199"/>
      <c r="D318" s="199"/>
      <c r="E318" s="239"/>
      <c r="F318" s="239"/>
      <c r="G318" s="200"/>
      <c r="H318" s="200"/>
      <c r="I318" s="200"/>
      <c r="J318" s="200"/>
      <c r="K318" s="200"/>
      <c r="L318" s="200"/>
      <c r="M318" s="200"/>
      <c r="N318" s="200"/>
      <c r="O318" s="200"/>
      <c r="P318" s="199"/>
      <c r="Q318" s="199"/>
      <c r="R318" s="199"/>
      <c r="S318" s="199"/>
      <c r="T318" s="199"/>
      <c r="U318" s="199"/>
      <c r="V318" s="199"/>
      <c r="W318" s="199"/>
      <c r="X318" s="199"/>
      <c r="Y318" s="308" t="str">
        <f t="shared" si="12"/>
        <v/>
      </c>
      <c r="Z318" s="196" t="str">
        <f>IF('CES-D Pre-Post'!F319="","",'CES-D Pre-Post'!F319)</f>
        <v/>
      </c>
      <c r="AA318" s="197" t="str">
        <f>IF('CES-D Pre-Post'!AA319="","",'CES-D Pre-Post'!AA319)</f>
        <v/>
      </c>
      <c r="AB318" s="238" t="str">
        <f>'CES-D Pre-Post'!BI319</f>
        <v/>
      </c>
      <c r="AC318" s="238" t="str">
        <f>'CES-D Pre-Post'!BJ319</f>
        <v/>
      </c>
      <c r="AD318" s="238" t="str">
        <f>'CES-D Pre-Post'!BK319</f>
        <v xml:space="preserve"> </v>
      </c>
      <c r="AE318" s="117" t="str">
        <f t="shared" si="13"/>
        <v/>
      </c>
      <c r="AF318" s="117" t="str">
        <f t="shared" si="14"/>
        <v/>
      </c>
    </row>
    <row r="319" spans="1:32" s="117" customFormat="1" ht="15" customHeight="1" x14ac:dyDescent="0.35">
      <c r="A319" s="201"/>
      <c r="B319" s="201"/>
      <c r="C319" s="202"/>
      <c r="D319" s="202"/>
      <c r="E319" s="240"/>
      <c r="F319" s="240"/>
      <c r="G319" s="194"/>
      <c r="H319" s="194"/>
      <c r="I319" s="194"/>
      <c r="J319" s="194"/>
      <c r="K319" s="194"/>
      <c r="L319" s="194"/>
      <c r="M319" s="195"/>
      <c r="N319" s="195"/>
      <c r="O319" s="195"/>
      <c r="P319" s="193"/>
      <c r="Q319" s="193"/>
      <c r="R319" s="193"/>
      <c r="S319" s="193"/>
      <c r="T319" s="193"/>
      <c r="U319" s="193"/>
      <c r="V319" s="193"/>
      <c r="W319" s="193"/>
      <c r="X319" s="193"/>
      <c r="Y319" s="309" t="str">
        <f t="shared" si="12"/>
        <v/>
      </c>
      <c r="Z319" s="196" t="str">
        <f>IF('CES-D Pre-Post'!F320="","",'CES-D Pre-Post'!F320)</f>
        <v/>
      </c>
      <c r="AA319" s="197" t="str">
        <f>IF('CES-D Pre-Post'!AA320="","",'CES-D Pre-Post'!AA320)</f>
        <v/>
      </c>
      <c r="AB319" s="238" t="str">
        <f>'CES-D Pre-Post'!BI320</f>
        <v/>
      </c>
      <c r="AC319" s="238" t="str">
        <f>'CES-D Pre-Post'!BJ320</f>
        <v/>
      </c>
      <c r="AD319" s="238" t="str">
        <f>'CES-D Pre-Post'!BK320</f>
        <v xml:space="preserve"> </v>
      </c>
      <c r="AE319" s="117" t="str">
        <f t="shared" si="13"/>
        <v/>
      </c>
      <c r="AF319" s="117" t="str">
        <f t="shared" si="14"/>
        <v/>
      </c>
    </row>
    <row r="320" spans="1:32" s="117" customFormat="1" ht="15" customHeight="1" x14ac:dyDescent="0.35">
      <c r="A320" s="198"/>
      <c r="B320" s="198"/>
      <c r="C320" s="199"/>
      <c r="D320" s="199"/>
      <c r="E320" s="239"/>
      <c r="F320" s="239"/>
      <c r="G320" s="200"/>
      <c r="H320" s="200"/>
      <c r="I320" s="200"/>
      <c r="J320" s="200"/>
      <c r="K320" s="200"/>
      <c r="L320" s="200"/>
      <c r="M320" s="200"/>
      <c r="N320" s="200"/>
      <c r="O320" s="200"/>
      <c r="P320" s="199"/>
      <c r="Q320" s="199"/>
      <c r="R320" s="199"/>
      <c r="S320" s="199"/>
      <c r="T320" s="199"/>
      <c r="U320" s="199"/>
      <c r="V320" s="199"/>
      <c r="W320" s="199"/>
      <c r="X320" s="199"/>
      <c r="Y320" s="308" t="str">
        <f t="shared" si="12"/>
        <v/>
      </c>
      <c r="Z320" s="196" t="str">
        <f>IF('CES-D Pre-Post'!F321="","",'CES-D Pre-Post'!F321)</f>
        <v/>
      </c>
      <c r="AA320" s="197" t="str">
        <f>IF('CES-D Pre-Post'!AA321="","",'CES-D Pre-Post'!AA321)</f>
        <v/>
      </c>
      <c r="AB320" s="238" t="str">
        <f>'CES-D Pre-Post'!BI321</f>
        <v/>
      </c>
      <c r="AC320" s="238" t="str">
        <f>'CES-D Pre-Post'!BJ321</f>
        <v/>
      </c>
      <c r="AD320" s="238" t="str">
        <f>'CES-D Pre-Post'!BK321</f>
        <v xml:space="preserve"> </v>
      </c>
      <c r="AE320" s="117" t="str">
        <f t="shared" si="13"/>
        <v/>
      </c>
      <c r="AF320" s="117" t="str">
        <f t="shared" si="14"/>
        <v/>
      </c>
    </row>
    <row r="321" spans="1:32" s="117" customFormat="1" ht="15" customHeight="1" x14ac:dyDescent="0.35">
      <c r="A321" s="201"/>
      <c r="B321" s="201"/>
      <c r="C321" s="202"/>
      <c r="D321" s="202"/>
      <c r="E321" s="240"/>
      <c r="F321" s="240"/>
      <c r="G321" s="194"/>
      <c r="H321" s="194"/>
      <c r="I321" s="194"/>
      <c r="J321" s="194"/>
      <c r="K321" s="194"/>
      <c r="L321" s="194"/>
      <c r="M321" s="195"/>
      <c r="N321" s="195"/>
      <c r="O321" s="195"/>
      <c r="P321" s="193"/>
      <c r="Q321" s="193"/>
      <c r="R321" s="193"/>
      <c r="S321" s="193"/>
      <c r="T321" s="193"/>
      <c r="U321" s="193"/>
      <c r="V321" s="193"/>
      <c r="W321" s="193"/>
      <c r="X321" s="193"/>
      <c r="Y321" s="309" t="str">
        <f t="shared" si="12"/>
        <v/>
      </c>
      <c r="Z321" s="196" t="str">
        <f>IF('CES-D Pre-Post'!F322="","",'CES-D Pre-Post'!F322)</f>
        <v/>
      </c>
      <c r="AA321" s="197" t="str">
        <f>IF('CES-D Pre-Post'!AA322="","",'CES-D Pre-Post'!AA322)</f>
        <v/>
      </c>
      <c r="AB321" s="238" t="str">
        <f>'CES-D Pre-Post'!BI322</f>
        <v/>
      </c>
      <c r="AC321" s="238" t="str">
        <f>'CES-D Pre-Post'!BJ322</f>
        <v/>
      </c>
      <c r="AD321" s="238" t="str">
        <f>'CES-D Pre-Post'!BK322</f>
        <v xml:space="preserve"> </v>
      </c>
      <c r="AE321" s="117" t="str">
        <f t="shared" si="13"/>
        <v/>
      </c>
      <c r="AF321" s="117" t="str">
        <f t="shared" si="14"/>
        <v/>
      </c>
    </row>
    <row r="322" spans="1:32" s="117" customFormat="1" ht="15" customHeight="1" x14ac:dyDescent="0.35">
      <c r="A322" s="198"/>
      <c r="B322" s="198"/>
      <c r="C322" s="199"/>
      <c r="D322" s="199"/>
      <c r="E322" s="239"/>
      <c r="F322" s="239"/>
      <c r="G322" s="200"/>
      <c r="H322" s="200"/>
      <c r="I322" s="200"/>
      <c r="J322" s="200"/>
      <c r="K322" s="200"/>
      <c r="L322" s="200"/>
      <c r="M322" s="200"/>
      <c r="N322" s="200"/>
      <c r="O322" s="200"/>
      <c r="P322" s="199"/>
      <c r="Q322" s="199"/>
      <c r="R322" s="199"/>
      <c r="S322" s="199"/>
      <c r="T322" s="199"/>
      <c r="U322" s="199"/>
      <c r="V322" s="199"/>
      <c r="W322" s="199"/>
      <c r="X322" s="199"/>
      <c r="Y322" s="308" t="str">
        <f t="shared" si="12"/>
        <v/>
      </c>
      <c r="Z322" s="196" t="str">
        <f>IF('CES-D Pre-Post'!F323="","",'CES-D Pre-Post'!F323)</f>
        <v/>
      </c>
      <c r="AA322" s="197" t="str">
        <f>IF('CES-D Pre-Post'!AA323="","",'CES-D Pre-Post'!AA323)</f>
        <v/>
      </c>
      <c r="AB322" s="238" t="str">
        <f>'CES-D Pre-Post'!BI323</f>
        <v/>
      </c>
      <c r="AC322" s="238" t="str">
        <f>'CES-D Pre-Post'!BJ323</f>
        <v/>
      </c>
      <c r="AD322" s="238" t="str">
        <f>'CES-D Pre-Post'!BK323</f>
        <v xml:space="preserve"> </v>
      </c>
      <c r="AE322" s="117" t="str">
        <f t="shared" si="13"/>
        <v/>
      </c>
      <c r="AF322" s="117" t="str">
        <f t="shared" si="14"/>
        <v/>
      </c>
    </row>
    <row r="323" spans="1:32" s="117" customFormat="1" ht="15" customHeight="1" x14ac:dyDescent="0.35">
      <c r="A323" s="201"/>
      <c r="B323" s="201"/>
      <c r="C323" s="202"/>
      <c r="D323" s="202"/>
      <c r="E323" s="240"/>
      <c r="F323" s="240"/>
      <c r="G323" s="194"/>
      <c r="H323" s="194"/>
      <c r="I323" s="194"/>
      <c r="J323" s="194"/>
      <c r="K323" s="194"/>
      <c r="L323" s="194"/>
      <c r="M323" s="195"/>
      <c r="N323" s="195"/>
      <c r="O323" s="195"/>
      <c r="P323" s="193"/>
      <c r="Q323" s="193"/>
      <c r="R323" s="193"/>
      <c r="S323" s="193"/>
      <c r="T323" s="193"/>
      <c r="U323" s="193"/>
      <c r="V323" s="193"/>
      <c r="W323" s="193"/>
      <c r="X323" s="193"/>
      <c r="Y323" s="309" t="str">
        <f t="shared" si="12"/>
        <v/>
      </c>
      <c r="Z323" s="196" t="str">
        <f>IF('CES-D Pre-Post'!F324="","",'CES-D Pre-Post'!F324)</f>
        <v/>
      </c>
      <c r="AA323" s="197" t="str">
        <f>IF('CES-D Pre-Post'!AA324="","",'CES-D Pre-Post'!AA324)</f>
        <v/>
      </c>
      <c r="AB323" s="238" t="str">
        <f>'CES-D Pre-Post'!BI324</f>
        <v/>
      </c>
      <c r="AC323" s="238" t="str">
        <f>'CES-D Pre-Post'!BJ324</f>
        <v/>
      </c>
      <c r="AD323" s="238" t="str">
        <f>'CES-D Pre-Post'!BK324</f>
        <v xml:space="preserve"> </v>
      </c>
      <c r="AE323" s="117" t="str">
        <f t="shared" si="13"/>
        <v/>
      </c>
      <c r="AF323" s="117" t="str">
        <f t="shared" si="14"/>
        <v/>
      </c>
    </row>
    <row r="324" spans="1:32" s="117" customFormat="1" ht="15" customHeight="1" x14ac:dyDescent="0.35">
      <c r="A324" s="198"/>
      <c r="B324" s="198"/>
      <c r="C324" s="199"/>
      <c r="D324" s="199"/>
      <c r="E324" s="239"/>
      <c r="F324" s="239"/>
      <c r="G324" s="200"/>
      <c r="H324" s="200"/>
      <c r="I324" s="200"/>
      <c r="J324" s="200"/>
      <c r="K324" s="200"/>
      <c r="L324" s="200"/>
      <c r="M324" s="200"/>
      <c r="N324" s="200"/>
      <c r="O324" s="200"/>
      <c r="P324" s="199"/>
      <c r="Q324" s="199"/>
      <c r="R324" s="199"/>
      <c r="S324" s="199"/>
      <c r="T324" s="199"/>
      <c r="U324" s="199"/>
      <c r="V324" s="199"/>
      <c r="W324" s="199"/>
      <c r="X324" s="199"/>
      <c r="Y324" s="308" t="str">
        <f t="shared" ref="Y324:Y387" si="15">IF(E324="","",IF(E324&gt;0,"Yes","No"))</f>
        <v/>
      </c>
      <c r="Z324" s="196" t="str">
        <f>IF('CES-D Pre-Post'!F325="","",'CES-D Pre-Post'!F325)</f>
        <v/>
      </c>
      <c r="AA324" s="197" t="str">
        <f>IF('CES-D Pre-Post'!AA325="","",'CES-D Pre-Post'!AA325)</f>
        <v/>
      </c>
      <c r="AB324" s="238" t="str">
        <f>'CES-D Pre-Post'!BI325</f>
        <v/>
      </c>
      <c r="AC324" s="238" t="str">
        <f>'CES-D Pre-Post'!BJ325</f>
        <v/>
      </c>
      <c r="AD324" s="238" t="str">
        <f>'CES-D Pre-Post'!BK325</f>
        <v xml:space="preserve"> </v>
      </c>
      <c r="AE324" s="117" t="str">
        <f t="shared" ref="AE324:AE387" si="16">IF(E324="","",INT((((YEAR(E324)-YEAR($AE$1))*12+MONTH(E324)-MONTH($AE$1)+1)+2)/3))</f>
        <v/>
      </c>
      <c r="AF324" s="117" t="str">
        <f t="shared" ref="AF324:AF387" si="17">IF(F324="","",INT((((YEAR(F324)-YEAR($AE$1))*12+MONTH(F324)-MONTH($AE$1)+1)+2)/3))</f>
        <v/>
      </c>
    </row>
    <row r="325" spans="1:32" s="117" customFormat="1" ht="15" customHeight="1" x14ac:dyDescent="0.35">
      <c r="A325" s="201"/>
      <c r="B325" s="201"/>
      <c r="C325" s="202"/>
      <c r="D325" s="202"/>
      <c r="E325" s="240"/>
      <c r="F325" s="240"/>
      <c r="G325" s="194"/>
      <c r="H325" s="194"/>
      <c r="I325" s="194"/>
      <c r="J325" s="194"/>
      <c r="K325" s="194"/>
      <c r="L325" s="194"/>
      <c r="M325" s="195"/>
      <c r="N325" s="195"/>
      <c r="O325" s="195"/>
      <c r="P325" s="193"/>
      <c r="Q325" s="193"/>
      <c r="R325" s="193"/>
      <c r="S325" s="193"/>
      <c r="T325" s="193"/>
      <c r="U325" s="193"/>
      <c r="V325" s="193"/>
      <c r="W325" s="193"/>
      <c r="X325" s="193"/>
      <c r="Y325" s="309" t="str">
        <f t="shared" si="15"/>
        <v/>
      </c>
      <c r="Z325" s="196" t="str">
        <f>IF('CES-D Pre-Post'!F326="","",'CES-D Pre-Post'!F326)</f>
        <v/>
      </c>
      <c r="AA325" s="197" t="str">
        <f>IF('CES-D Pre-Post'!AA326="","",'CES-D Pre-Post'!AA326)</f>
        <v/>
      </c>
      <c r="AB325" s="238" t="str">
        <f>'CES-D Pre-Post'!BI326</f>
        <v/>
      </c>
      <c r="AC325" s="238" t="str">
        <f>'CES-D Pre-Post'!BJ326</f>
        <v/>
      </c>
      <c r="AD325" s="238" t="str">
        <f>'CES-D Pre-Post'!BK326</f>
        <v xml:space="preserve"> </v>
      </c>
      <c r="AE325" s="117" t="str">
        <f t="shared" si="16"/>
        <v/>
      </c>
      <c r="AF325" s="117" t="str">
        <f t="shared" si="17"/>
        <v/>
      </c>
    </row>
    <row r="326" spans="1:32" s="117" customFormat="1" ht="15" customHeight="1" x14ac:dyDescent="0.35">
      <c r="A326" s="198"/>
      <c r="B326" s="198"/>
      <c r="C326" s="199"/>
      <c r="D326" s="199"/>
      <c r="E326" s="239"/>
      <c r="F326" s="239"/>
      <c r="G326" s="200"/>
      <c r="H326" s="200"/>
      <c r="I326" s="200"/>
      <c r="J326" s="200"/>
      <c r="K326" s="200"/>
      <c r="L326" s="200"/>
      <c r="M326" s="200"/>
      <c r="N326" s="200"/>
      <c r="O326" s="200"/>
      <c r="P326" s="199"/>
      <c r="Q326" s="199"/>
      <c r="R326" s="199"/>
      <c r="S326" s="199"/>
      <c r="T326" s="199"/>
      <c r="U326" s="199"/>
      <c r="V326" s="199"/>
      <c r="W326" s="199"/>
      <c r="X326" s="199"/>
      <c r="Y326" s="308" t="str">
        <f t="shared" si="15"/>
        <v/>
      </c>
      <c r="Z326" s="196" t="str">
        <f>IF('CES-D Pre-Post'!F327="","",'CES-D Pre-Post'!F327)</f>
        <v/>
      </c>
      <c r="AA326" s="197" t="str">
        <f>IF('CES-D Pre-Post'!AA327="","",'CES-D Pre-Post'!AA327)</f>
        <v/>
      </c>
      <c r="AB326" s="238" t="str">
        <f>'CES-D Pre-Post'!BI327</f>
        <v/>
      </c>
      <c r="AC326" s="238" t="str">
        <f>'CES-D Pre-Post'!BJ327</f>
        <v/>
      </c>
      <c r="AD326" s="238" t="str">
        <f>'CES-D Pre-Post'!BK327</f>
        <v xml:space="preserve"> </v>
      </c>
      <c r="AE326" s="117" t="str">
        <f t="shared" si="16"/>
        <v/>
      </c>
      <c r="AF326" s="117" t="str">
        <f t="shared" si="17"/>
        <v/>
      </c>
    </row>
    <row r="327" spans="1:32" s="117" customFormat="1" ht="15" customHeight="1" x14ac:dyDescent="0.35">
      <c r="A327" s="201"/>
      <c r="B327" s="201"/>
      <c r="C327" s="202"/>
      <c r="D327" s="202"/>
      <c r="E327" s="240"/>
      <c r="F327" s="240"/>
      <c r="G327" s="194"/>
      <c r="H327" s="194"/>
      <c r="I327" s="194"/>
      <c r="J327" s="194"/>
      <c r="K327" s="194"/>
      <c r="L327" s="194"/>
      <c r="M327" s="195"/>
      <c r="N327" s="195"/>
      <c r="O327" s="195"/>
      <c r="P327" s="193"/>
      <c r="Q327" s="193"/>
      <c r="R327" s="193"/>
      <c r="S327" s="193"/>
      <c r="T327" s="193"/>
      <c r="U327" s="193"/>
      <c r="V327" s="193"/>
      <c r="W327" s="193"/>
      <c r="X327" s="193"/>
      <c r="Y327" s="309" t="str">
        <f t="shared" si="15"/>
        <v/>
      </c>
      <c r="Z327" s="196" t="str">
        <f>IF('CES-D Pre-Post'!F328="","",'CES-D Pre-Post'!F328)</f>
        <v/>
      </c>
      <c r="AA327" s="197" t="str">
        <f>IF('CES-D Pre-Post'!AA328="","",'CES-D Pre-Post'!AA328)</f>
        <v/>
      </c>
      <c r="AB327" s="238" t="str">
        <f>'CES-D Pre-Post'!BI328</f>
        <v/>
      </c>
      <c r="AC327" s="238" t="str">
        <f>'CES-D Pre-Post'!BJ328</f>
        <v/>
      </c>
      <c r="AD327" s="238" t="str">
        <f>'CES-D Pre-Post'!BK328</f>
        <v xml:space="preserve"> </v>
      </c>
      <c r="AE327" s="117" t="str">
        <f t="shared" si="16"/>
        <v/>
      </c>
      <c r="AF327" s="117" t="str">
        <f t="shared" si="17"/>
        <v/>
      </c>
    </row>
    <row r="328" spans="1:32" s="117" customFormat="1" ht="15" customHeight="1" x14ac:dyDescent="0.35">
      <c r="A328" s="198"/>
      <c r="B328" s="198"/>
      <c r="C328" s="199"/>
      <c r="D328" s="199"/>
      <c r="E328" s="239"/>
      <c r="F328" s="239"/>
      <c r="G328" s="200"/>
      <c r="H328" s="200"/>
      <c r="I328" s="200"/>
      <c r="J328" s="200"/>
      <c r="K328" s="200"/>
      <c r="L328" s="200"/>
      <c r="M328" s="200"/>
      <c r="N328" s="200"/>
      <c r="O328" s="200"/>
      <c r="P328" s="199"/>
      <c r="Q328" s="199"/>
      <c r="R328" s="199"/>
      <c r="S328" s="199"/>
      <c r="T328" s="199"/>
      <c r="U328" s="199"/>
      <c r="V328" s="199"/>
      <c r="W328" s="199"/>
      <c r="X328" s="199"/>
      <c r="Y328" s="308" t="str">
        <f t="shared" si="15"/>
        <v/>
      </c>
      <c r="Z328" s="196" t="str">
        <f>IF('CES-D Pre-Post'!F329="","",'CES-D Pre-Post'!F329)</f>
        <v/>
      </c>
      <c r="AA328" s="197" t="str">
        <f>IF('CES-D Pre-Post'!AA329="","",'CES-D Pre-Post'!AA329)</f>
        <v/>
      </c>
      <c r="AB328" s="238" t="str">
        <f>'CES-D Pre-Post'!BI329</f>
        <v/>
      </c>
      <c r="AC328" s="238" t="str">
        <f>'CES-D Pre-Post'!BJ329</f>
        <v/>
      </c>
      <c r="AD328" s="238" t="str">
        <f>'CES-D Pre-Post'!BK329</f>
        <v xml:space="preserve"> </v>
      </c>
      <c r="AE328" s="117" t="str">
        <f t="shared" si="16"/>
        <v/>
      </c>
      <c r="AF328" s="117" t="str">
        <f t="shared" si="17"/>
        <v/>
      </c>
    </row>
    <row r="329" spans="1:32" s="117" customFormat="1" ht="15" customHeight="1" x14ac:dyDescent="0.35">
      <c r="A329" s="201"/>
      <c r="B329" s="201"/>
      <c r="C329" s="202"/>
      <c r="D329" s="202"/>
      <c r="E329" s="240"/>
      <c r="F329" s="240"/>
      <c r="G329" s="194"/>
      <c r="H329" s="194"/>
      <c r="I329" s="194"/>
      <c r="J329" s="194"/>
      <c r="K329" s="194"/>
      <c r="L329" s="194"/>
      <c r="M329" s="195"/>
      <c r="N329" s="195"/>
      <c r="O329" s="195"/>
      <c r="P329" s="193"/>
      <c r="Q329" s="193"/>
      <c r="R329" s="193"/>
      <c r="S329" s="193"/>
      <c r="T329" s="193"/>
      <c r="U329" s="193"/>
      <c r="V329" s="193"/>
      <c r="W329" s="193"/>
      <c r="X329" s="193"/>
      <c r="Y329" s="309" t="str">
        <f t="shared" si="15"/>
        <v/>
      </c>
      <c r="Z329" s="196" t="str">
        <f>IF('CES-D Pre-Post'!F330="","",'CES-D Pre-Post'!F330)</f>
        <v/>
      </c>
      <c r="AA329" s="197" t="str">
        <f>IF('CES-D Pre-Post'!AA330="","",'CES-D Pre-Post'!AA330)</f>
        <v/>
      </c>
      <c r="AB329" s="238" t="str">
        <f>'CES-D Pre-Post'!BI330</f>
        <v/>
      </c>
      <c r="AC329" s="238" t="str">
        <f>'CES-D Pre-Post'!BJ330</f>
        <v/>
      </c>
      <c r="AD329" s="238" t="str">
        <f>'CES-D Pre-Post'!BK330</f>
        <v xml:space="preserve"> </v>
      </c>
      <c r="AE329" s="117" t="str">
        <f t="shared" si="16"/>
        <v/>
      </c>
      <c r="AF329" s="117" t="str">
        <f t="shared" si="17"/>
        <v/>
      </c>
    </row>
    <row r="330" spans="1:32" s="117" customFormat="1" ht="15" customHeight="1" x14ac:dyDescent="0.35">
      <c r="A330" s="198"/>
      <c r="B330" s="198"/>
      <c r="C330" s="199"/>
      <c r="D330" s="199"/>
      <c r="E330" s="239"/>
      <c r="F330" s="239"/>
      <c r="G330" s="200"/>
      <c r="H330" s="200"/>
      <c r="I330" s="200"/>
      <c r="J330" s="200"/>
      <c r="K330" s="200"/>
      <c r="L330" s="200"/>
      <c r="M330" s="200"/>
      <c r="N330" s="200"/>
      <c r="O330" s="200"/>
      <c r="P330" s="199"/>
      <c r="Q330" s="199"/>
      <c r="R330" s="199"/>
      <c r="S330" s="199"/>
      <c r="T330" s="199"/>
      <c r="U330" s="199"/>
      <c r="V330" s="199"/>
      <c r="W330" s="199"/>
      <c r="X330" s="199"/>
      <c r="Y330" s="308" t="str">
        <f t="shared" si="15"/>
        <v/>
      </c>
      <c r="Z330" s="196" t="str">
        <f>IF('CES-D Pre-Post'!F331="","",'CES-D Pre-Post'!F331)</f>
        <v/>
      </c>
      <c r="AA330" s="197" t="str">
        <f>IF('CES-D Pre-Post'!AA331="","",'CES-D Pre-Post'!AA331)</f>
        <v/>
      </c>
      <c r="AB330" s="238" t="str">
        <f>'CES-D Pre-Post'!BI331</f>
        <v/>
      </c>
      <c r="AC330" s="238" t="str">
        <f>'CES-D Pre-Post'!BJ331</f>
        <v/>
      </c>
      <c r="AD330" s="238" t="str">
        <f>'CES-D Pre-Post'!BK331</f>
        <v xml:space="preserve"> </v>
      </c>
      <c r="AE330" s="117" t="str">
        <f t="shared" si="16"/>
        <v/>
      </c>
      <c r="AF330" s="117" t="str">
        <f t="shared" si="17"/>
        <v/>
      </c>
    </row>
    <row r="331" spans="1:32" s="117" customFormat="1" ht="15" customHeight="1" x14ac:dyDescent="0.35">
      <c r="A331" s="201"/>
      <c r="B331" s="201"/>
      <c r="C331" s="202"/>
      <c r="D331" s="202"/>
      <c r="E331" s="240"/>
      <c r="F331" s="240"/>
      <c r="G331" s="194"/>
      <c r="H331" s="194"/>
      <c r="I331" s="194"/>
      <c r="J331" s="194"/>
      <c r="K331" s="194"/>
      <c r="L331" s="194"/>
      <c r="M331" s="195"/>
      <c r="N331" s="195"/>
      <c r="O331" s="195"/>
      <c r="P331" s="193"/>
      <c r="Q331" s="193"/>
      <c r="R331" s="193"/>
      <c r="S331" s="193"/>
      <c r="T331" s="193"/>
      <c r="U331" s="193"/>
      <c r="V331" s="193"/>
      <c r="W331" s="193"/>
      <c r="X331" s="193"/>
      <c r="Y331" s="309" t="str">
        <f t="shared" si="15"/>
        <v/>
      </c>
      <c r="Z331" s="196" t="str">
        <f>IF('CES-D Pre-Post'!F332="","",'CES-D Pre-Post'!F332)</f>
        <v/>
      </c>
      <c r="AA331" s="197" t="str">
        <f>IF('CES-D Pre-Post'!AA332="","",'CES-D Pre-Post'!AA332)</f>
        <v/>
      </c>
      <c r="AB331" s="238" t="str">
        <f>'CES-D Pre-Post'!BI332</f>
        <v/>
      </c>
      <c r="AC331" s="238" t="str">
        <f>'CES-D Pre-Post'!BJ332</f>
        <v/>
      </c>
      <c r="AD331" s="238" t="str">
        <f>'CES-D Pre-Post'!BK332</f>
        <v xml:space="preserve"> </v>
      </c>
      <c r="AE331" s="117" t="str">
        <f t="shared" si="16"/>
        <v/>
      </c>
      <c r="AF331" s="117" t="str">
        <f t="shared" si="17"/>
        <v/>
      </c>
    </row>
    <row r="332" spans="1:32" s="117" customFormat="1" ht="15" customHeight="1" x14ac:dyDescent="0.35">
      <c r="A332" s="198"/>
      <c r="B332" s="198"/>
      <c r="C332" s="199"/>
      <c r="D332" s="199"/>
      <c r="E332" s="239"/>
      <c r="F332" s="239"/>
      <c r="G332" s="200"/>
      <c r="H332" s="200"/>
      <c r="I332" s="200"/>
      <c r="J332" s="200"/>
      <c r="K332" s="200"/>
      <c r="L332" s="200"/>
      <c r="M332" s="200"/>
      <c r="N332" s="200"/>
      <c r="O332" s="200"/>
      <c r="P332" s="199"/>
      <c r="Q332" s="199"/>
      <c r="R332" s="199"/>
      <c r="S332" s="199"/>
      <c r="T332" s="199"/>
      <c r="U332" s="199"/>
      <c r="V332" s="199"/>
      <c r="W332" s="199"/>
      <c r="X332" s="199"/>
      <c r="Y332" s="308" t="str">
        <f t="shared" si="15"/>
        <v/>
      </c>
      <c r="Z332" s="196" t="str">
        <f>IF('CES-D Pre-Post'!F333="","",'CES-D Pre-Post'!F333)</f>
        <v/>
      </c>
      <c r="AA332" s="197" t="str">
        <f>IF('CES-D Pre-Post'!AA333="","",'CES-D Pre-Post'!AA333)</f>
        <v/>
      </c>
      <c r="AB332" s="238" t="str">
        <f>'CES-D Pre-Post'!BI333</f>
        <v/>
      </c>
      <c r="AC332" s="238" t="str">
        <f>'CES-D Pre-Post'!BJ333</f>
        <v/>
      </c>
      <c r="AD332" s="238" t="str">
        <f>'CES-D Pre-Post'!BK333</f>
        <v xml:space="preserve"> </v>
      </c>
      <c r="AE332" s="117" t="str">
        <f t="shared" si="16"/>
        <v/>
      </c>
      <c r="AF332" s="117" t="str">
        <f t="shared" si="17"/>
        <v/>
      </c>
    </row>
    <row r="333" spans="1:32" s="117" customFormat="1" ht="15" customHeight="1" x14ac:dyDescent="0.35">
      <c r="A333" s="201"/>
      <c r="B333" s="201"/>
      <c r="C333" s="202"/>
      <c r="D333" s="202"/>
      <c r="E333" s="240"/>
      <c r="F333" s="240"/>
      <c r="G333" s="194"/>
      <c r="H333" s="194"/>
      <c r="I333" s="194"/>
      <c r="J333" s="194"/>
      <c r="K333" s="194"/>
      <c r="L333" s="194"/>
      <c r="M333" s="195"/>
      <c r="N333" s="195"/>
      <c r="O333" s="195"/>
      <c r="P333" s="193"/>
      <c r="Q333" s="193"/>
      <c r="R333" s="193"/>
      <c r="S333" s="193"/>
      <c r="T333" s="193"/>
      <c r="U333" s="193"/>
      <c r="V333" s="193"/>
      <c r="W333" s="193"/>
      <c r="X333" s="193"/>
      <c r="Y333" s="309" t="str">
        <f t="shared" si="15"/>
        <v/>
      </c>
      <c r="Z333" s="196" t="str">
        <f>IF('CES-D Pre-Post'!F334="","",'CES-D Pre-Post'!F334)</f>
        <v/>
      </c>
      <c r="AA333" s="197" t="str">
        <f>IF('CES-D Pre-Post'!AA334="","",'CES-D Pre-Post'!AA334)</f>
        <v/>
      </c>
      <c r="AB333" s="238" t="str">
        <f>'CES-D Pre-Post'!BI334</f>
        <v/>
      </c>
      <c r="AC333" s="238" t="str">
        <f>'CES-D Pre-Post'!BJ334</f>
        <v/>
      </c>
      <c r="AD333" s="238" t="str">
        <f>'CES-D Pre-Post'!BK334</f>
        <v xml:space="preserve"> </v>
      </c>
      <c r="AE333" s="117" t="str">
        <f t="shared" si="16"/>
        <v/>
      </c>
      <c r="AF333" s="117" t="str">
        <f t="shared" si="17"/>
        <v/>
      </c>
    </row>
    <row r="334" spans="1:32" s="117" customFormat="1" ht="15" customHeight="1" x14ac:dyDescent="0.35">
      <c r="A334" s="198"/>
      <c r="B334" s="198"/>
      <c r="C334" s="199"/>
      <c r="D334" s="199"/>
      <c r="E334" s="239"/>
      <c r="F334" s="239"/>
      <c r="G334" s="200"/>
      <c r="H334" s="200"/>
      <c r="I334" s="200"/>
      <c r="J334" s="200"/>
      <c r="K334" s="200"/>
      <c r="L334" s="200"/>
      <c r="M334" s="200"/>
      <c r="N334" s="200"/>
      <c r="O334" s="200"/>
      <c r="P334" s="199"/>
      <c r="Q334" s="199"/>
      <c r="R334" s="199"/>
      <c r="S334" s="199"/>
      <c r="T334" s="199"/>
      <c r="U334" s="199"/>
      <c r="V334" s="199"/>
      <c r="W334" s="199"/>
      <c r="X334" s="199"/>
      <c r="Y334" s="308" t="str">
        <f t="shared" si="15"/>
        <v/>
      </c>
      <c r="Z334" s="196" t="str">
        <f>IF('CES-D Pre-Post'!F335="","",'CES-D Pre-Post'!F335)</f>
        <v/>
      </c>
      <c r="AA334" s="197" t="str">
        <f>IF('CES-D Pre-Post'!AA335="","",'CES-D Pre-Post'!AA335)</f>
        <v/>
      </c>
      <c r="AB334" s="238" t="str">
        <f>'CES-D Pre-Post'!BI335</f>
        <v/>
      </c>
      <c r="AC334" s="238" t="str">
        <f>'CES-D Pre-Post'!BJ335</f>
        <v/>
      </c>
      <c r="AD334" s="238" t="str">
        <f>'CES-D Pre-Post'!BK335</f>
        <v xml:space="preserve"> </v>
      </c>
      <c r="AE334" s="117" t="str">
        <f t="shared" si="16"/>
        <v/>
      </c>
      <c r="AF334" s="117" t="str">
        <f t="shared" si="17"/>
        <v/>
      </c>
    </row>
    <row r="335" spans="1:32" s="117" customFormat="1" ht="15" customHeight="1" x14ac:dyDescent="0.35">
      <c r="A335" s="201"/>
      <c r="B335" s="201"/>
      <c r="C335" s="202"/>
      <c r="D335" s="202"/>
      <c r="E335" s="240"/>
      <c r="F335" s="240"/>
      <c r="G335" s="194"/>
      <c r="H335" s="194"/>
      <c r="I335" s="194"/>
      <c r="J335" s="194"/>
      <c r="K335" s="194"/>
      <c r="L335" s="194"/>
      <c r="M335" s="195"/>
      <c r="N335" s="195"/>
      <c r="O335" s="195"/>
      <c r="P335" s="193"/>
      <c r="Q335" s="193"/>
      <c r="R335" s="193"/>
      <c r="S335" s="193"/>
      <c r="T335" s="193"/>
      <c r="U335" s="193"/>
      <c r="V335" s="193"/>
      <c r="W335" s="193"/>
      <c r="X335" s="193"/>
      <c r="Y335" s="309" t="str">
        <f t="shared" si="15"/>
        <v/>
      </c>
      <c r="Z335" s="196" t="str">
        <f>IF('CES-D Pre-Post'!F336="","",'CES-D Pre-Post'!F336)</f>
        <v/>
      </c>
      <c r="AA335" s="197" t="str">
        <f>IF('CES-D Pre-Post'!AA336="","",'CES-D Pre-Post'!AA336)</f>
        <v/>
      </c>
      <c r="AB335" s="238" t="str">
        <f>'CES-D Pre-Post'!BI336</f>
        <v/>
      </c>
      <c r="AC335" s="238" t="str">
        <f>'CES-D Pre-Post'!BJ336</f>
        <v/>
      </c>
      <c r="AD335" s="238" t="str">
        <f>'CES-D Pre-Post'!BK336</f>
        <v xml:space="preserve"> </v>
      </c>
      <c r="AE335" s="117" t="str">
        <f t="shared" si="16"/>
        <v/>
      </c>
      <c r="AF335" s="117" t="str">
        <f t="shared" si="17"/>
        <v/>
      </c>
    </row>
    <row r="336" spans="1:32" s="117" customFormat="1" ht="15" customHeight="1" x14ac:dyDescent="0.35">
      <c r="A336" s="198"/>
      <c r="B336" s="198"/>
      <c r="C336" s="199"/>
      <c r="D336" s="199"/>
      <c r="E336" s="239"/>
      <c r="F336" s="239"/>
      <c r="G336" s="200"/>
      <c r="H336" s="200"/>
      <c r="I336" s="200"/>
      <c r="J336" s="200"/>
      <c r="K336" s="200"/>
      <c r="L336" s="200"/>
      <c r="M336" s="200"/>
      <c r="N336" s="200"/>
      <c r="O336" s="200"/>
      <c r="P336" s="199"/>
      <c r="Q336" s="199"/>
      <c r="R336" s="199"/>
      <c r="S336" s="199"/>
      <c r="T336" s="199"/>
      <c r="U336" s="199"/>
      <c r="V336" s="199"/>
      <c r="W336" s="199"/>
      <c r="X336" s="199"/>
      <c r="Y336" s="308" t="str">
        <f t="shared" si="15"/>
        <v/>
      </c>
      <c r="Z336" s="196" t="str">
        <f>IF('CES-D Pre-Post'!F337="","",'CES-D Pre-Post'!F337)</f>
        <v/>
      </c>
      <c r="AA336" s="197" t="str">
        <f>IF('CES-D Pre-Post'!AA337="","",'CES-D Pre-Post'!AA337)</f>
        <v/>
      </c>
      <c r="AB336" s="238" t="str">
        <f>'CES-D Pre-Post'!BI337</f>
        <v/>
      </c>
      <c r="AC336" s="238" t="str">
        <f>'CES-D Pre-Post'!BJ337</f>
        <v/>
      </c>
      <c r="AD336" s="238" t="str">
        <f>'CES-D Pre-Post'!BK337</f>
        <v xml:space="preserve"> </v>
      </c>
      <c r="AE336" s="117" t="str">
        <f t="shared" si="16"/>
        <v/>
      </c>
      <c r="AF336" s="117" t="str">
        <f t="shared" si="17"/>
        <v/>
      </c>
    </row>
    <row r="337" spans="1:32" s="117" customFormat="1" ht="15" customHeight="1" x14ac:dyDescent="0.35">
      <c r="A337" s="201"/>
      <c r="B337" s="201"/>
      <c r="C337" s="202"/>
      <c r="D337" s="202"/>
      <c r="E337" s="240"/>
      <c r="F337" s="240"/>
      <c r="G337" s="194"/>
      <c r="H337" s="194"/>
      <c r="I337" s="194"/>
      <c r="J337" s="194"/>
      <c r="K337" s="194"/>
      <c r="L337" s="194"/>
      <c r="M337" s="195"/>
      <c r="N337" s="195"/>
      <c r="O337" s="195"/>
      <c r="P337" s="193"/>
      <c r="Q337" s="193"/>
      <c r="R337" s="193"/>
      <c r="S337" s="193"/>
      <c r="T337" s="193"/>
      <c r="U337" s="193"/>
      <c r="V337" s="193"/>
      <c r="W337" s="193"/>
      <c r="X337" s="193"/>
      <c r="Y337" s="309" t="str">
        <f t="shared" si="15"/>
        <v/>
      </c>
      <c r="Z337" s="196" t="str">
        <f>IF('CES-D Pre-Post'!F338="","",'CES-D Pre-Post'!F338)</f>
        <v/>
      </c>
      <c r="AA337" s="197" t="str">
        <f>IF('CES-D Pre-Post'!AA338="","",'CES-D Pre-Post'!AA338)</f>
        <v/>
      </c>
      <c r="AB337" s="238" t="str">
        <f>'CES-D Pre-Post'!BI338</f>
        <v/>
      </c>
      <c r="AC337" s="238" t="str">
        <f>'CES-D Pre-Post'!BJ338</f>
        <v/>
      </c>
      <c r="AD337" s="238" t="str">
        <f>'CES-D Pre-Post'!BK338</f>
        <v xml:space="preserve"> </v>
      </c>
      <c r="AE337" s="117" t="str">
        <f t="shared" si="16"/>
        <v/>
      </c>
      <c r="AF337" s="117" t="str">
        <f t="shared" si="17"/>
        <v/>
      </c>
    </row>
    <row r="338" spans="1:32" s="117" customFormat="1" ht="15" customHeight="1" x14ac:dyDescent="0.35">
      <c r="A338" s="198"/>
      <c r="B338" s="198"/>
      <c r="C338" s="199"/>
      <c r="D338" s="199"/>
      <c r="E338" s="239"/>
      <c r="F338" s="239"/>
      <c r="G338" s="200"/>
      <c r="H338" s="200"/>
      <c r="I338" s="200"/>
      <c r="J338" s="200"/>
      <c r="K338" s="200"/>
      <c r="L338" s="200"/>
      <c r="M338" s="200"/>
      <c r="N338" s="200"/>
      <c r="O338" s="200"/>
      <c r="P338" s="199"/>
      <c r="Q338" s="199"/>
      <c r="R338" s="199"/>
      <c r="S338" s="199"/>
      <c r="T338" s="199"/>
      <c r="U338" s="199"/>
      <c r="V338" s="199"/>
      <c r="W338" s="199"/>
      <c r="X338" s="199"/>
      <c r="Y338" s="308" t="str">
        <f t="shared" si="15"/>
        <v/>
      </c>
      <c r="Z338" s="196" t="str">
        <f>IF('CES-D Pre-Post'!F339="","",'CES-D Pre-Post'!F339)</f>
        <v/>
      </c>
      <c r="AA338" s="197" t="str">
        <f>IF('CES-D Pre-Post'!AA339="","",'CES-D Pre-Post'!AA339)</f>
        <v/>
      </c>
      <c r="AB338" s="238" t="str">
        <f>'CES-D Pre-Post'!BI339</f>
        <v/>
      </c>
      <c r="AC338" s="238" t="str">
        <f>'CES-D Pre-Post'!BJ339</f>
        <v/>
      </c>
      <c r="AD338" s="238" t="str">
        <f>'CES-D Pre-Post'!BK339</f>
        <v xml:space="preserve"> </v>
      </c>
      <c r="AE338" s="117" t="str">
        <f t="shared" si="16"/>
        <v/>
      </c>
      <c r="AF338" s="117" t="str">
        <f t="shared" si="17"/>
        <v/>
      </c>
    </row>
    <row r="339" spans="1:32" s="117" customFormat="1" ht="15" customHeight="1" x14ac:dyDescent="0.35">
      <c r="A339" s="201"/>
      <c r="B339" s="201"/>
      <c r="C339" s="202"/>
      <c r="D339" s="202"/>
      <c r="E339" s="240"/>
      <c r="F339" s="240"/>
      <c r="G339" s="194"/>
      <c r="H339" s="194"/>
      <c r="I339" s="194"/>
      <c r="J339" s="194"/>
      <c r="K339" s="194"/>
      <c r="L339" s="194"/>
      <c r="M339" s="195"/>
      <c r="N339" s="195"/>
      <c r="O339" s="195"/>
      <c r="P339" s="193"/>
      <c r="Q339" s="193"/>
      <c r="R339" s="193"/>
      <c r="S339" s="193"/>
      <c r="T339" s="193"/>
      <c r="U339" s="193"/>
      <c r="V339" s="193"/>
      <c r="W339" s="193"/>
      <c r="X339" s="193"/>
      <c r="Y339" s="309" t="str">
        <f t="shared" si="15"/>
        <v/>
      </c>
      <c r="Z339" s="196" t="str">
        <f>IF('CES-D Pre-Post'!F340="","",'CES-D Pre-Post'!F340)</f>
        <v/>
      </c>
      <c r="AA339" s="197" t="str">
        <f>IF('CES-D Pre-Post'!AA340="","",'CES-D Pre-Post'!AA340)</f>
        <v/>
      </c>
      <c r="AB339" s="238" t="str">
        <f>'CES-D Pre-Post'!BI340</f>
        <v/>
      </c>
      <c r="AC339" s="238" t="str">
        <f>'CES-D Pre-Post'!BJ340</f>
        <v/>
      </c>
      <c r="AD339" s="238" t="str">
        <f>'CES-D Pre-Post'!BK340</f>
        <v xml:space="preserve"> </v>
      </c>
      <c r="AE339" s="117" t="str">
        <f t="shared" si="16"/>
        <v/>
      </c>
      <c r="AF339" s="117" t="str">
        <f t="shared" si="17"/>
        <v/>
      </c>
    </row>
    <row r="340" spans="1:32" s="117" customFormat="1" ht="15" customHeight="1" x14ac:dyDescent="0.35">
      <c r="A340" s="198"/>
      <c r="B340" s="198"/>
      <c r="C340" s="199"/>
      <c r="D340" s="199"/>
      <c r="E340" s="239"/>
      <c r="F340" s="239"/>
      <c r="G340" s="200"/>
      <c r="H340" s="200"/>
      <c r="I340" s="200"/>
      <c r="J340" s="200"/>
      <c r="K340" s="200"/>
      <c r="L340" s="200"/>
      <c r="M340" s="200"/>
      <c r="N340" s="200"/>
      <c r="O340" s="200"/>
      <c r="P340" s="199"/>
      <c r="Q340" s="199"/>
      <c r="R340" s="199"/>
      <c r="S340" s="199"/>
      <c r="T340" s="199"/>
      <c r="U340" s="199"/>
      <c r="V340" s="199"/>
      <c r="W340" s="199"/>
      <c r="X340" s="199"/>
      <c r="Y340" s="308" t="str">
        <f t="shared" si="15"/>
        <v/>
      </c>
      <c r="Z340" s="196" t="str">
        <f>IF('CES-D Pre-Post'!F341="","",'CES-D Pre-Post'!F341)</f>
        <v/>
      </c>
      <c r="AA340" s="197" t="str">
        <f>IF('CES-D Pre-Post'!AA341="","",'CES-D Pre-Post'!AA341)</f>
        <v/>
      </c>
      <c r="AB340" s="238" t="str">
        <f>'CES-D Pre-Post'!BI341</f>
        <v/>
      </c>
      <c r="AC340" s="238" t="str">
        <f>'CES-D Pre-Post'!BJ341</f>
        <v/>
      </c>
      <c r="AD340" s="238" t="str">
        <f>'CES-D Pre-Post'!BK341</f>
        <v xml:space="preserve"> </v>
      </c>
      <c r="AE340" s="117" t="str">
        <f t="shared" si="16"/>
        <v/>
      </c>
      <c r="AF340" s="117" t="str">
        <f t="shared" si="17"/>
        <v/>
      </c>
    </row>
    <row r="341" spans="1:32" s="117" customFormat="1" ht="15" customHeight="1" x14ac:dyDescent="0.35">
      <c r="A341" s="201"/>
      <c r="B341" s="201"/>
      <c r="C341" s="202"/>
      <c r="D341" s="202"/>
      <c r="E341" s="240"/>
      <c r="F341" s="240"/>
      <c r="G341" s="194"/>
      <c r="H341" s="194"/>
      <c r="I341" s="194"/>
      <c r="J341" s="194"/>
      <c r="K341" s="194"/>
      <c r="L341" s="194"/>
      <c r="M341" s="195"/>
      <c r="N341" s="195"/>
      <c r="O341" s="195"/>
      <c r="P341" s="193"/>
      <c r="Q341" s="193"/>
      <c r="R341" s="193"/>
      <c r="S341" s="193"/>
      <c r="T341" s="193"/>
      <c r="U341" s="193"/>
      <c r="V341" s="193"/>
      <c r="W341" s="193"/>
      <c r="X341" s="193"/>
      <c r="Y341" s="309" t="str">
        <f t="shared" si="15"/>
        <v/>
      </c>
      <c r="Z341" s="196" t="str">
        <f>IF('CES-D Pre-Post'!F342="","",'CES-D Pre-Post'!F342)</f>
        <v/>
      </c>
      <c r="AA341" s="197" t="str">
        <f>IF('CES-D Pre-Post'!AA342="","",'CES-D Pre-Post'!AA342)</f>
        <v/>
      </c>
      <c r="AB341" s="238" t="str">
        <f>'CES-D Pre-Post'!BI342</f>
        <v/>
      </c>
      <c r="AC341" s="238" t="str">
        <f>'CES-D Pre-Post'!BJ342</f>
        <v/>
      </c>
      <c r="AD341" s="238" t="str">
        <f>'CES-D Pre-Post'!BK342</f>
        <v xml:space="preserve"> </v>
      </c>
      <c r="AE341" s="117" t="str">
        <f t="shared" si="16"/>
        <v/>
      </c>
      <c r="AF341" s="117" t="str">
        <f t="shared" si="17"/>
        <v/>
      </c>
    </row>
    <row r="342" spans="1:32" s="117" customFormat="1" ht="15" customHeight="1" x14ac:dyDescent="0.35">
      <c r="A342" s="198"/>
      <c r="B342" s="198"/>
      <c r="C342" s="199"/>
      <c r="D342" s="199"/>
      <c r="E342" s="239"/>
      <c r="F342" s="239"/>
      <c r="G342" s="200"/>
      <c r="H342" s="200"/>
      <c r="I342" s="200"/>
      <c r="J342" s="200"/>
      <c r="K342" s="200"/>
      <c r="L342" s="200"/>
      <c r="M342" s="200"/>
      <c r="N342" s="200"/>
      <c r="O342" s="200"/>
      <c r="P342" s="199"/>
      <c r="Q342" s="199"/>
      <c r="R342" s="199"/>
      <c r="S342" s="199"/>
      <c r="T342" s="199"/>
      <c r="U342" s="199"/>
      <c r="V342" s="199"/>
      <c r="W342" s="199"/>
      <c r="X342" s="199"/>
      <c r="Y342" s="308" t="str">
        <f t="shared" si="15"/>
        <v/>
      </c>
      <c r="Z342" s="196" t="str">
        <f>IF('CES-D Pre-Post'!F343="","",'CES-D Pre-Post'!F343)</f>
        <v/>
      </c>
      <c r="AA342" s="197" t="str">
        <f>IF('CES-D Pre-Post'!AA343="","",'CES-D Pre-Post'!AA343)</f>
        <v/>
      </c>
      <c r="AB342" s="238" t="str">
        <f>'CES-D Pre-Post'!BI343</f>
        <v/>
      </c>
      <c r="AC342" s="238" t="str">
        <f>'CES-D Pre-Post'!BJ343</f>
        <v/>
      </c>
      <c r="AD342" s="238" t="str">
        <f>'CES-D Pre-Post'!BK343</f>
        <v xml:space="preserve"> </v>
      </c>
      <c r="AE342" s="117" t="str">
        <f t="shared" si="16"/>
        <v/>
      </c>
      <c r="AF342" s="117" t="str">
        <f t="shared" si="17"/>
        <v/>
      </c>
    </row>
    <row r="343" spans="1:32" s="117" customFormat="1" ht="15" customHeight="1" x14ac:dyDescent="0.35">
      <c r="A343" s="201"/>
      <c r="B343" s="201"/>
      <c r="C343" s="202"/>
      <c r="D343" s="202"/>
      <c r="E343" s="240"/>
      <c r="F343" s="240"/>
      <c r="G343" s="194"/>
      <c r="H343" s="194"/>
      <c r="I343" s="194"/>
      <c r="J343" s="194"/>
      <c r="K343" s="194"/>
      <c r="L343" s="194"/>
      <c r="M343" s="195"/>
      <c r="N343" s="195"/>
      <c r="O343" s="195"/>
      <c r="P343" s="193"/>
      <c r="Q343" s="193"/>
      <c r="R343" s="193"/>
      <c r="S343" s="193"/>
      <c r="T343" s="193"/>
      <c r="U343" s="193"/>
      <c r="V343" s="193"/>
      <c r="W343" s="193"/>
      <c r="X343" s="193"/>
      <c r="Y343" s="309" t="str">
        <f t="shared" si="15"/>
        <v/>
      </c>
      <c r="Z343" s="196" t="str">
        <f>IF('CES-D Pre-Post'!F344="","",'CES-D Pre-Post'!F344)</f>
        <v/>
      </c>
      <c r="AA343" s="197" t="str">
        <f>IF('CES-D Pre-Post'!AA344="","",'CES-D Pre-Post'!AA344)</f>
        <v/>
      </c>
      <c r="AB343" s="238" t="str">
        <f>'CES-D Pre-Post'!BI344</f>
        <v/>
      </c>
      <c r="AC343" s="238" t="str">
        <f>'CES-D Pre-Post'!BJ344</f>
        <v/>
      </c>
      <c r="AD343" s="238" t="str">
        <f>'CES-D Pre-Post'!BK344</f>
        <v xml:space="preserve"> </v>
      </c>
      <c r="AE343" s="117" t="str">
        <f t="shared" si="16"/>
        <v/>
      </c>
      <c r="AF343" s="117" t="str">
        <f t="shared" si="17"/>
        <v/>
      </c>
    </row>
    <row r="344" spans="1:32" s="117" customFormat="1" ht="15" customHeight="1" x14ac:dyDescent="0.35">
      <c r="A344" s="198"/>
      <c r="B344" s="198"/>
      <c r="C344" s="199"/>
      <c r="D344" s="199"/>
      <c r="E344" s="239"/>
      <c r="F344" s="239"/>
      <c r="G344" s="200"/>
      <c r="H344" s="200"/>
      <c r="I344" s="200"/>
      <c r="J344" s="200"/>
      <c r="K344" s="200"/>
      <c r="L344" s="200"/>
      <c r="M344" s="200"/>
      <c r="N344" s="200"/>
      <c r="O344" s="200"/>
      <c r="P344" s="199"/>
      <c r="Q344" s="199"/>
      <c r="R344" s="199"/>
      <c r="S344" s="199"/>
      <c r="T344" s="199"/>
      <c r="U344" s="199"/>
      <c r="V344" s="199"/>
      <c r="W344" s="199"/>
      <c r="X344" s="199"/>
      <c r="Y344" s="308" t="str">
        <f t="shared" si="15"/>
        <v/>
      </c>
      <c r="Z344" s="196" t="str">
        <f>IF('CES-D Pre-Post'!F345="","",'CES-D Pre-Post'!F345)</f>
        <v/>
      </c>
      <c r="AA344" s="197" t="str">
        <f>IF('CES-D Pre-Post'!AA345="","",'CES-D Pre-Post'!AA345)</f>
        <v/>
      </c>
      <c r="AB344" s="238" t="str">
        <f>'CES-D Pre-Post'!BI345</f>
        <v/>
      </c>
      <c r="AC344" s="238" t="str">
        <f>'CES-D Pre-Post'!BJ345</f>
        <v/>
      </c>
      <c r="AD344" s="238" t="str">
        <f>'CES-D Pre-Post'!BK345</f>
        <v xml:space="preserve"> </v>
      </c>
      <c r="AE344" s="117" t="str">
        <f t="shared" si="16"/>
        <v/>
      </c>
      <c r="AF344" s="117" t="str">
        <f t="shared" si="17"/>
        <v/>
      </c>
    </row>
    <row r="345" spans="1:32" s="117" customFormat="1" ht="15" customHeight="1" x14ac:dyDescent="0.35">
      <c r="A345" s="201"/>
      <c r="B345" s="201"/>
      <c r="C345" s="202"/>
      <c r="D345" s="202"/>
      <c r="E345" s="240"/>
      <c r="F345" s="240"/>
      <c r="G345" s="194"/>
      <c r="H345" s="194"/>
      <c r="I345" s="194"/>
      <c r="J345" s="194"/>
      <c r="K345" s="194"/>
      <c r="L345" s="194"/>
      <c r="M345" s="195"/>
      <c r="N345" s="195"/>
      <c r="O345" s="195"/>
      <c r="P345" s="193"/>
      <c r="Q345" s="193"/>
      <c r="R345" s="193"/>
      <c r="S345" s="193"/>
      <c r="T345" s="193"/>
      <c r="U345" s="193"/>
      <c r="V345" s="193"/>
      <c r="W345" s="193"/>
      <c r="X345" s="193"/>
      <c r="Y345" s="309" t="str">
        <f t="shared" si="15"/>
        <v/>
      </c>
      <c r="Z345" s="196" t="str">
        <f>IF('CES-D Pre-Post'!F346="","",'CES-D Pre-Post'!F346)</f>
        <v/>
      </c>
      <c r="AA345" s="197" t="str">
        <f>IF('CES-D Pre-Post'!AA346="","",'CES-D Pre-Post'!AA346)</f>
        <v/>
      </c>
      <c r="AB345" s="238" t="str">
        <f>'CES-D Pre-Post'!BI346</f>
        <v/>
      </c>
      <c r="AC345" s="238" t="str">
        <f>'CES-D Pre-Post'!BJ346</f>
        <v/>
      </c>
      <c r="AD345" s="238" t="str">
        <f>'CES-D Pre-Post'!BK346</f>
        <v xml:space="preserve"> </v>
      </c>
      <c r="AE345" s="117" t="str">
        <f t="shared" si="16"/>
        <v/>
      </c>
      <c r="AF345" s="117" t="str">
        <f t="shared" si="17"/>
        <v/>
      </c>
    </row>
    <row r="346" spans="1:32" s="117" customFormat="1" ht="15" customHeight="1" x14ac:dyDescent="0.35">
      <c r="A346" s="198"/>
      <c r="B346" s="198"/>
      <c r="C346" s="199"/>
      <c r="D346" s="199"/>
      <c r="E346" s="239"/>
      <c r="F346" s="239"/>
      <c r="G346" s="200"/>
      <c r="H346" s="200"/>
      <c r="I346" s="200"/>
      <c r="J346" s="200"/>
      <c r="K346" s="200"/>
      <c r="L346" s="200"/>
      <c r="M346" s="200"/>
      <c r="N346" s="200"/>
      <c r="O346" s="200"/>
      <c r="P346" s="199"/>
      <c r="Q346" s="199"/>
      <c r="R346" s="199"/>
      <c r="S346" s="199"/>
      <c r="T346" s="199"/>
      <c r="U346" s="199"/>
      <c r="V346" s="199"/>
      <c r="W346" s="199"/>
      <c r="X346" s="199"/>
      <c r="Y346" s="308" t="str">
        <f t="shared" si="15"/>
        <v/>
      </c>
      <c r="Z346" s="196" t="str">
        <f>IF('CES-D Pre-Post'!F347="","",'CES-D Pre-Post'!F347)</f>
        <v/>
      </c>
      <c r="AA346" s="197" t="str">
        <f>IF('CES-D Pre-Post'!AA347="","",'CES-D Pre-Post'!AA347)</f>
        <v/>
      </c>
      <c r="AB346" s="238" t="str">
        <f>'CES-D Pre-Post'!BI347</f>
        <v/>
      </c>
      <c r="AC346" s="238" t="str">
        <f>'CES-D Pre-Post'!BJ347</f>
        <v/>
      </c>
      <c r="AD346" s="238" t="str">
        <f>'CES-D Pre-Post'!BK347</f>
        <v xml:space="preserve"> </v>
      </c>
      <c r="AE346" s="117" t="str">
        <f t="shared" si="16"/>
        <v/>
      </c>
      <c r="AF346" s="117" t="str">
        <f t="shared" si="17"/>
        <v/>
      </c>
    </row>
    <row r="347" spans="1:32" s="117" customFormat="1" ht="15" customHeight="1" x14ac:dyDescent="0.35">
      <c r="A347" s="201"/>
      <c r="B347" s="201"/>
      <c r="C347" s="202"/>
      <c r="D347" s="202"/>
      <c r="E347" s="240"/>
      <c r="F347" s="240"/>
      <c r="G347" s="194"/>
      <c r="H347" s="194"/>
      <c r="I347" s="194"/>
      <c r="J347" s="194"/>
      <c r="K347" s="194"/>
      <c r="L347" s="194"/>
      <c r="M347" s="195"/>
      <c r="N347" s="195"/>
      <c r="O347" s="195"/>
      <c r="P347" s="193"/>
      <c r="Q347" s="193"/>
      <c r="R347" s="193"/>
      <c r="S347" s="193"/>
      <c r="T347" s="193"/>
      <c r="U347" s="193"/>
      <c r="V347" s="193"/>
      <c r="W347" s="193"/>
      <c r="X347" s="193"/>
      <c r="Y347" s="309" t="str">
        <f t="shared" si="15"/>
        <v/>
      </c>
      <c r="Z347" s="196" t="str">
        <f>IF('CES-D Pre-Post'!F348="","",'CES-D Pre-Post'!F348)</f>
        <v/>
      </c>
      <c r="AA347" s="197" t="str">
        <f>IF('CES-D Pre-Post'!AA348="","",'CES-D Pre-Post'!AA348)</f>
        <v/>
      </c>
      <c r="AB347" s="238" t="str">
        <f>'CES-D Pre-Post'!BI348</f>
        <v/>
      </c>
      <c r="AC347" s="238" t="str">
        <f>'CES-D Pre-Post'!BJ348</f>
        <v/>
      </c>
      <c r="AD347" s="238" t="str">
        <f>'CES-D Pre-Post'!BK348</f>
        <v xml:space="preserve"> </v>
      </c>
      <c r="AE347" s="117" t="str">
        <f t="shared" si="16"/>
        <v/>
      </c>
      <c r="AF347" s="117" t="str">
        <f t="shared" si="17"/>
        <v/>
      </c>
    </row>
    <row r="348" spans="1:32" s="117" customFormat="1" ht="15" customHeight="1" x14ac:dyDescent="0.35">
      <c r="A348" s="198"/>
      <c r="B348" s="198"/>
      <c r="C348" s="199"/>
      <c r="D348" s="199"/>
      <c r="E348" s="239"/>
      <c r="F348" s="239"/>
      <c r="G348" s="200"/>
      <c r="H348" s="200"/>
      <c r="I348" s="200"/>
      <c r="J348" s="200"/>
      <c r="K348" s="200"/>
      <c r="L348" s="200"/>
      <c r="M348" s="200"/>
      <c r="N348" s="200"/>
      <c r="O348" s="200"/>
      <c r="P348" s="199"/>
      <c r="Q348" s="199"/>
      <c r="R348" s="199"/>
      <c r="S348" s="199"/>
      <c r="T348" s="199"/>
      <c r="U348" s="199"/>
      <c r="V348" s="199"/>
      <c r="W348" s="199"/>
      <c r="X348" s="199"/>
      <c r="Y348" s="308" t="str">
        <f t="shared" si="15"/>
        <v/>
      </c>
      <c r="Z348" s="196" t="str">
        <f>IF('CES-D Pre-Post'!F349="","",'CES-D Pre-Post'!F349)</f>
        <v/>
      </c>
      <c r="AA348" s="197" t="str">
        <f>IF('CES-D Pre-Post'!AA349="","",'CES-D Pre-Post'!AA349)</f>
        <v/>
      </c>
      <c r="AB348" s="238" t="str">
        <f>'CES-D Pre-Post'!BI349</f>
        <v/>
      </c>
      <c r="AC348" s="238" t="str">
        <f>'CES-D Pre-Post'!BJ349</f>
        <v/>
      </c>
      <c r="AD348" s="238" t="str">
        <f>'CES-D Pre-Post'!BK349</f>
        <v xml:space="preserve"> </v>
      </c>
      <c r="AE348" s="117" t="str">
        <f t="shared" si="16"/>
        <v/>
      </c>
      <c r="AF348" s="117" t="str">
        <f t="shared" si="17"/>
        <v/>
      </c>
    </row>
    <row r="349" spans="1:32" s="117" customFormat="1" ht="15" customHeight="1" x14ac:dyDescent="0.35">
      <c r="A349" s="201"/>
      <c r="B349" s="201"/>
      <c r="C349" s="202"/>
      <c r="D349" s="202"/>
      <c r="E349" s="240"/>
      <c r="F349" s="240"/>
      <c r="G349" s="194"/>
      <c r="H349" s="194"/>
      <c r="I349" s="194"/>
      <c r="J349" s="194"/>
      <c r="K349" s="194"/>
      <c r="L349" s="194"/>
      <c r="M349" s="195"/>
      <c r="N349" s="195"/>
      <c r="O349" s="195"/>
      <c r="P349" s="193"/>
      <c r="Q349" s="193"/>
      <c r="R349" s="193"/>
      <c r="S349" s="193"/>
      <c r="T349" s="193"/>
      <c r="U349" s="193"/>
      <c r="V349" s="193"/>
      <c r="W349" s="193"/>
      <c r="X349" s="193"/>
      <c r="Y349" s="309" t="str">
        <f t="shared" si="15"/>
        <v/>
      </c>
      <c r="Z349" s="196" t="str">
        <f>IF('CES-D Pre-Post'!F350="","",'CES-D Pre-Post'!F350)</f>
        <v/>
      </c>
      <c r="AA349" s="197" t="str">
        <f>IF('CES-D Pre-Post'!AA350="","",'CES-D Pre-Post'!AA350)</f>
        <v/>
      </c>
      <c r="AB349" s="238" t="str">
        <f>'CES-D Pre-Post'!BI350</f>
        <v/>
      </c>
      <c r="AC349" s="238" t="str">
        <f>'CES-D Pre-Post'!BJ350</f>
        <v/>
      </c>
      <c r="AD349" s="238" t="str">
        <f>'CES-D Pre-Post'!BK350</f>
        <v xml:space="preserve"> </v>
      </c>
      <c r="AE349" s="117" t="str">
        <f t="shared" si="16"/>
        <v/>
      </c>
      <c r="AF349" s="117" t="str">
        <f t="shared" si="17"/>
        <v/>
      </c>
    </row>
    <row r="350" spans="1:32" s="117" customFormat="1" ht="15" customHeight="1" x14ac:dyDescent="0.35">
      <c r="A350" s="198"/>
      <c r="B350" s="198"/>
      <c r="C350" s="199"/>
      <c r="D350" s="199"/>
      <c r="E350" s="239"/>
      <c r="F350" s="239"/>
      <c r="G350" s="200"/>
      <c r="H350" s="200"/>
      <c r="I350" s="200"/>
      <c r="J350" s="200"/>
      <c r="K350" s="200"/>
      <c r="L350" s="200"/>
      <c r="M350" s="200"/>
      <c r="N350" s="200"/>
      <c r="O350" s="200"/>
      <c r="P350" s="199"/>
      <c r="Q350" s="199"/>
      <c r="R350" s="199"/>
      <c r="S350" s="199"/>
      <c r="T350" s="199"/>
      <c r="U350" s="199"/>
      <c r="V350" s="199"/>
      <c r="W350" s="199"/>
      <c r="X350" s="199"/>
      <c r="Y350" s="308" t="str">
        <f t="shared" si="15"/>
        <v/>
      </c>
      <c r="Z350" s="196" t="str">
        <f>IF('CES-D Pre-Post'!F351="","",'CES-D Pre-Post'!F351)</f>
        <v/>
      </c>
      <c r="AA350" s="197" t="str">
        <f>IF('CES-D Pre-Post'!AA351="","",'CES-D Pre-Post'!AA351)</f>
        <v/>
      </c>
      <c r="AB350" s="238" t="str">
        <f>'CES-D Pre-Post'!BI351</f>
        <v/>
      </c>
      <c r="AC350" s="238" t="str">
        <f>'CES-D Pre-Post'!BJ351</f>
        <v/>
      </c>
      <c r="AD350" s="238" t="str">
        <f>'CES-D Pre-Post'!BK351</f>
        <v xml:space="preserve"> </v>
      </c>
      <c r="AE350" s="117" t="str">
        <f t="shared" si="16"/>
        <v/>
      </c>
      <c r="AF350" s="117" t="str">
        <f t="shared" si="17"/>
        <v/>
      </c>
    </row>
    <row r="351" spans="1:32" s="117" customFormat="1" ht="15" customHeight="1" x14ac:dyDescent="0.35">
      <c r="A351" s="201"/>
      <c r="B351" s="201"/>
      <c r="C351" s="202"/>
      <c r="D351" s="202"/>
      <c r="E351" s="240"/>
      <c r="F351" s="240"/>
      <c r="G351" s="194"/>
      <c r="H351" s="194"/>
      <c r="I351" s="194"/>
      <c r="J351" s="194"/>
      <c r="K351" s="194"/>
      <c r="L351" s="194"/>
      <c r="M351" s="195"/>
      <c r="N351" s="195"/>
      <c r="O351" s="195"/>
      <c r="P351" s="193"/>
      <c r="Q351" s="193"/>
      <c r="R351" s="193"/>
      <c r="S351" s="193"/>
      <c r="T351" s="193"/>
      <c r="U351" s="193"/>
      <c r="V351" s="193"/>
      <c r="W351" s="193"/>
      <c r="X351" s="193"/>
      <c r="Y351" s="309" t="str">
        <f t="shared" si="15"/>
        <v/>
      </c>
      <c r="Z351" s="196" t="str">
        <f>IF('CES-D Pre-Post'!F352="","",'CES-D Pre-Post'!F352)</f>
        <v/>
      </c>
      <c r="AA351" s="197" t="str">
        <f>IF('CES-D Pre-Post'!AA352="","",'CES-D Pre-Post'!AA352)</f>
        <v/>
      </c>
      <c r="AB351" s="238" t="str">
        <f>'CES-D Pre-Post'!BI352</f>
        <v/>
      </c>
      <c r="AC351" s="238" t="str">
        <f>'CES-D Pre-Post'!BJ352</f>
        <v/>
      </c>
      <c r="AD351" s="238" t="str">
        <f>'CES-D Pre-Post'!BK352</f>
        <v xml:space="preserve"> </v>
      </c>
      <c r="AE351" s="117" t="str">
        <f t="shared" si="16"/>
        <v/>
      </c>
      <c r="AF351" s="117" t="str">
        <f t="shared" si="17"/>
        <v/>
      </c>
    </row>
    <row r="352" spans="1:32" s="117" customFormat="1" ht="15" customHeight="1" x14ac:dyDescent="0.35">
      <c r="A352" s="198"/>
      <c r="B352" s="198"/>
      <c r="C352" s="199"/>
      <c r="D352" s="199"/>
      <c r="E352" s="239"/>
      <c r="F352" s="239"/>
      <c r="G352" s="200"/>
      <c r="H352" s="200"/>
      <c r="I352" s="200"/>
      <c r="J352" s="200"/>
      <c r="K352" s="200"/>
      <c r="L352" s="200"/>
      <c r="M352" s="200"/>
      <c r="N352" s="200"/>
      <c r="O352" s="200"/>
      <c r="P352" s="199"/>
      <c r="Q352" s="199"/>
      <c r="R352" s="199"/>
      <c r="S352" s="199"/>
      <c r="T352" s="199"/>
      <c r="U352" s="199"/>
      <c r="V352" s="199"/>
      <c r="W352" s="199"/>
      <c r="X352" s="199"/>
      <c r="Y352" s="308" t="str">
        <f t="shared" si="15"/>
        <v/>
      </c>
      <c r="Z352" s="196" t="str">
        <f>IF('CES-D Pre-Post'!F353="","",'CES-D Pre-Post'!F353)</f>
        <v/>
      </c>
      <c r="AA352" s="197" t="str">
        <f>IF('CES-D Pre-Post'!AA353="","",'CES-D Pre-Post'!AA353)</f>
        <v/>
      </c>
      <c r="AB352" s="238" t="str">
        <f>'CES-D Pre-Post'!BI353</f>
        <v/>
      </c>
      <c r="AC352" s="238" t="str">
        <f>'CES-D Pre-Post'!BJ353</f>
        <v/>
      </c>
      <c r="AD352" s="238" t="str">
        <f>'CES-D Pre-Post'!BK353</f>
        <v xml:space="preserve"> </v>
      </c>
      <c r="AE352" s="117" t="str">
        <f t="shared" si="16"/>
        <v/>
      </c>
      <c r="AF352" s="117" t="str">
        <f t="shared" si="17"/>
        <v/>
      </c>
    </row>
    <row r="353" spans="1:32" s="117" customFormat="1" ht="15" customHeight="1" x14ac:dyDescent="0.35">
      <c r="A353" s="201"/>
      <c r="B353" s="201"/>
      <c r="C353" s="202"/>
      <c r="D353" s="202"/>
      <c r="E353" s="240"/>
      <c r="F353" s="240"/>
      <c r="G353" s="194"/>
      <c r="H353" s="194"/>
      <c r="I353" s="194"/>
      <c r="J353" s="194"/>
      <c r="K353" s="194"/>
      <c r="L353" s="194"/>
      <c r="M353" s="195"/>
      <c r="N353" s="195"/>
      <c r="O353" s="195"/>
      <c r="P353" s="193"/>
      <c r="Q353" s="193"/>
      <c r="R353" s="193"/>
      <c r="S353" s="193"/>
      <c r="T353" s="193"/>
      <c r="U353" s="193"/>
      <c r="V353" s="193"/>
      <c r="W353" s="193"/>
      <c r="X353" s="193"/>
      <c r="Y353" s="309" t="str">
        <f t="shared" si="15"/>
        <v/>
      </c>
      <c r="Z353" s="196" t="str">
        <f>IF('CES-D Pre-Post'!F354="","",'CES-D Pre-Post'!F354)</f>
        <v/>
      </c>
      <c r="AA353" s="197" t="str">
        <f>IF('CES-D Pre-Post'!AA354="","",'CES-D Pre-Post'!AA354)</f>
        <v/>
      </c>
      <c r="AB353" s="238" t="str">
        <f>'CES-D Pre-Post'!BI354</f>
        <v/>
      </c>
      <c r="AC353" s="238" t="str">
        <f>'CES-D Pre-Post'!BJ354</f>
        <v/>
      </c>
      <c r="AD353" s="238" t="str">
        <f>'CES-D Pre-Post'!BK354</f>
        <v xml:space="preserve"> </v>
      </c>
      <c r="AE353" s="117" t="str">
        <f t="shared" si="16"/>
        <v/>
      </c>
      <c r="AF353" s="117" t="str">
        <f t="shared" si="17"/>
        <v/>
      </c>
    </row>
    <row r="354" spans="1:32" s="117" customFormat="1" ht="15" customHeight="1" x14ac:dyDescent="0.35">
      <c r="A354" s="198"/>
      <c r="B354" s="198"/>
      <c r="C354" s="199"/>
      <c r="D354" s="199"/>
      <c r="E354" s="239"/>
      <c r="F354" s="239"/>
      <c r="G354" s="200"/>
      <c r="H354" s="200"/>
      <c r="I354" s="200"/>
      <c r="J354" s="200"/>
      <c r="K354" s="200"/>
      <c r="L354" s="200"/>
      <c r="M354" s="200"/>
      <c r="N354" s="200"/>
      <c r="O354" s="200"/>
      <c r="P354" s="199"/>
      <c r="Q354" s="199"/>
      <c r="R354" s="199"/>
      <c r="S354" s="199"/>
      <c r="T354" s="199"/>
      <c r="U354" s="199"/>
      <c r="V354" s="199"/>
      <c r="W354" s="199"/>
      <c r="X354" s="199"/>
      <c r="Y354" s="308" t="str">
        <f t="shared" si="15"/>
        <v/>
      </c>
      <c r="Z354" s="196" t="str">
        <f>IF('CES-D Pre-Post'!F355="","",'CES-D Pre-Post'!F355)</f>
        <v/>
      </c>
      <c r="AA354" s="197" t="str">
        <f>IF('CES-D Pre-Post'!AA355="","",'CES-D Pre-Post'!AA355)</f>
        <v/>
      </c>
      <c r="AB354" s="238" t="str">
        <f>'CES-D Pre-Post'!BI355</f>
        <v/>
      </c>
      <c r="AC354" s="238" t="str">
        <f>'CES-D Pre-Post'!BJ355</f>
        <v/>
      </c>
      <c r="AD354" s="238" t="str">
        <f>'CES-D Pre-Post'!BK355</f>
        <v xml:space="preserve"> </v>
      </c>
      <c r="AE354" s="117" t="str">
        <f t="shared" si="16"/>
        <v/>
      </c>
      <c r="AF354" s="117" t="str">
        <f t="shared" si="17"/>
        <v/>
      </c>
    </row>
    <row r="355" spans="1:32" s="117" customFormat="1" ht="15" customHeight="1" x14ac:dyDescent="0.35">
      <c r="A355" s="201"/>
      <c r="B355" s="201"/>
      <c r="C355" s="202"/>
      <c r="D355" s="202"/>
      <c r="E355" s="240"/>
      <c r="F355" s="240"/>
      <c r="G355" s="194"/>
      <c r="H355" s="194"/>
      <c r="I355" s="194"/>
      <c r="J355" s="194"/>
      <c r="K355" s="194"/>
      <c r="L355" s="194"/>
      <c r="M355" s="195"/>
      <c r="N355" s="195"/>
      <c r="O355" s="195"/>
      <c r="P355" s="193"/>
      <c r="Q355" s="193"/>
      <c r="R355" s="193"/>
      <c r="S355" s="193"/>
      <c r="T355" s="193"/>
      <c r="U355" s="193"/>
      <c r="V355" s="193"/>
      <c r="W355" s="193"/>
      <c r="X355" s="193"/>
      <c r="Y355" s="309" t="str">
        <f t="shared" si="15"/>
        <v/>
      </c>
      <c r="Z355" s="196" t="str">
        <f>IF('CES-D Pre-Post'!F356="","",'CES-D Pre-Post'!F356)</f>
        <v/>
      </c>
      <c r="AA355" s="197" t="str">
        <f>IF('CES-D Pre-Post'!AA356="","",'CES-D Pre-Post'!AA356)</f>
        <v/>
      </c>
      <c r="AB355" s="238" t="str">
        <f>'CES-D Pre-Post'!BI356</f>
        <v/>
      </c>
      <c r="AC355" s="238" t="str">
        <f>'CES-D Pre-Post'!BJ356</f>
        <v/>
      </c>
      <c r="AD355" s="238" t="str">
        <f>'CES-D Pre-Post'!BK356</f>
        <v xml:space="preserve"> </v>
      </c>
      <c r="AE355" s="117" t="str">
        <f t="shared" si="16"/>
        <v/>
      </c>
      <c r="AF355" s="117" t="str">
        <f t="shared" si="17"/>
        <v/>
      </c>
    </row>
    <row r="356" spans="1:32" s="117" customFormat="1" ht="15" customHeight="1" x14ac:dyDescent="0.35">
      <c r="A356" s="198"/>
      <c r="B356" s="198"/>
      <c r="C356" s="199"/>
      <c r="D356" s="199"/>
      <c r="E356" s="239"/>
      <c r="F356" s="239"/>
      <c r="G356" s="200"/>
      <c r="H356" s="200"/>
      <c r="I356" s="200"/>
      <c r="J356" s="200"/>
      <c r="K356" s="200"/>
      <c r="L356" s="200"/>
      <c r="M356" s="200"/>
      <c r="N356" s="200"/>
      <c r="O356" s="200"/>
      <c r="P356" s="199"/>
      <c r="Q356" s="199"/>
      <c r="R356" s="199"/>
      <c r="S356" s="199"/>
      <c r="T356" s="199"/>
      <c r="U356" s="199"/>
      <c r="V356" s="199"/>
      <c r="W356" s="199"/>
      <c r="X356" s="199"/>
      <c r="Y356" s="308" t="str">
        <f t="shared" si="15"/>
        <v/>
      </c>
      <c r="Z356" s="196" t="str">
        <f>IF('CES-D Pre-Post'!F357="","",'CES-D Pre-Post'!F357)</f>
        <v/>
      </c>
      <c r="AA356" s="197" t="str">
        <f>IF('CES-D Pre-Post'!AA357="","",'CES-D Pre-Post'!AA357)</f>
        <v/>
      </c>
      <c r="AB356" s="238" t="str">
        <f>'CES-D Pre-Post'!BI357</f>
        <v/>
      </c>
      <c r="AC356" s="238" t="str">
        <f>'CES-D Pre-Post'!BJ357</f>
        <v/>
      </c>
      <c r="AD356" s="238" t="str">
        <f>'CES-D Pre-Post'!BK357</f>
        <v xml:space="preserve"> </v>
      </c>
      <c r="AE356" s="117" t="str">
        <f t="shared" si="16"/>
        <v/>
      </c>
      <c r="AF356" s="117" t="str">
        <f t="shared" si="17"/>
        <v/>
      </c>
    </row>
    <row r="357" spans="1:32" s="117" customFormat="1" ht="15" customHeight="1" x14ac:dyDescent="0.35">
      <c r="A357" s="201"/>
      <c r="B357" s="201"/>
      <c r="C357" s="202"/>
      <c r="D357" s="202"/>
      <c r="E357" s="240"/>
      <c r="F357" s="240"/>
      <c r="G357" s="194"/>
      <c r="H357" s="194"/>
      <c r="I357" s="194"/>
      <c r="J357" s="194"/>
      <c r="K357" s="194"/>
      <c r="L357" s="194"/>
      <c r="M357" s="195"/>
      <c r="N357" s="195"/>
      <c r="O357" s="195"/>
      <c r="P357" s="193"/>
      <c r="Q357" s="193"/>
      <c r="R357" s="193"/>
      <c r="S357" s="193"/>
      <c r="T357" s="193"/>
      <c r="U357" s="193"/>
      <c r="V357" s="193"/>
      <c r="W357" s="193"/>
      <c r="X357" s="193"/>
      <c r="Y357" s="309" t="str">
        <f t="shared" si="15"/>
        <v/>
      </c>
      <c r="Z357" s="196" t="str">
        <f>IF('CES-D Pre-Post'!F358="","",'CES-D Pre-Post'!F358)</f>
        <v/>
      </c>
      <c r="AA357" s="197" t="str">
        <f>IF('CES-D Pre-Post'!AA358="","",'CES-D Pre-Post'!AA358)</f>
        <v/>
      </c>
      <c r="AB357" s="238" t="str">
        <f>'CES-D Pre-Post'!BI358</f>
        <v/>
      </c>
      <c r="AC357" s="238" t="str">
        <f>'CES-D Pre-Post'!BJ358</f>
        <v/>
      </c>
      <c r="AD357" s="238" t="str">
        <f>'CES-D Pre-Post'!BK358</f>
        <v xml:space="preserve"> </v>
      </c>
      <c r="AE357" s="117" t="str">
        <f t="shared" si="16"/>
        <v/>
      </c>
      <c r="AF357" s="117" t="str">
        <f t="shared" si="17"/>
        <v/>
      </c>
    </row>
    <row r="358" spans="1:32" s="117" customFormat="1" ht="15" customHeight="1" x14ac:dyDescent="0.35">
      <c r="A358" s="198"/>
      <c r="B358" s="198"/>
      <c r="C358" s="199"/>
      <c r="D358" s="199"/>
      <c r="E358" s="239"/>
      <c r="F358" s="239"/>
      <c r="G358" s="200"/>
      <c r="H358" s="200"/>
      <c r="I358" s="200"/>
      <c r="J358" s="200"/>
      <c r="K358" s="200"/>
      <c r="L358" s="200"/>
      <c r="M358" s="200"/>
      <c r="N358" s="200"/>
      <c r="O358" s="200"/>
      <c r="P358" s="199"/>
      <c r="Q358" s="199"/>
      <c r="R358" s="199"/>
      <c r="S358" s="199"/>
      <c r="T358" s="199"/>
      <c r="U358" s="199"/>
      <c r="V358" s="199"/>
      <c r="W358" s="199"/>
      <c r="X358" s="199"/>
      <c r="Y358" s="308" t="str">
        <f t="shared" si="15"/>
        <v/>
      </c>
      <c r="Z358" s="196" t="str">
        <f>IF('CES-D Pre-Post'!F359="","",'CES-D Pre-Post'!F359)</f>
        <v/>
      </c>
      <c r="AA358" s="197" t="str">
        <f>IF('CES-D Pre-Post'!AA359="","",'CES-D Pre-Post'!AA359)</f>
        <v/>
      </c>
      <c r="AB358" s="238" t="str">
        <f>'CES-D Pre-Post'!BI359</f>
        <v/>
      </c>
      <c r="AC358" s="238" t="str">
        <f>'CES-D Pre-Post'!BJ359</f>
        <v/>
      </c>
      <c r="AD358" s="238" t="str">
        <f>'CES-D Pre-Post'!BK359</f>
        <v xml:space="preserve"> </v>
      </c>
      <c r="AE358" s="117" t="str">
        <f t="shared" si="16"/>
        <v/>
      </c>
      <c r="AF358" s="117" t="str">
        <f t="shared" si="17"/>
        <v/>
      </c>
    </row>
    <row r="359" spans="1:32" s="117" customFormat="1" ht="15" customHeight="1" x14ac:dyDescent="0.35">
      <c r="A359" s="201"/>
      <c r="B359" s="201"/>
      <c r="C359" s="202"/>
      <c r="D359" s="202"/>
      <c r="E359" s="240"/>
      <c r="F359" s="240"/>
      <c r="G359" s="194"/>
      <c r="H359" s="194"/>
      <c r="I359" s="194"/>
      <c r="J359" s="194"/>
      <c r="K359" s="194"/>
      <c r="L359" s="194"/>
      <c r="M359" s="195"/>
      <c r="N359" s="195"/>
      <c r="O359" s="195"/>
      <c r="P359" s="193"/>
      <c r="Q359" s="193"/>
      <c r="R359" s="193"/>
      <c r="S359" s="193"/>
      <c r="T359" s="193"/>
      <c r="U359" s="193"/>
      <c r="V359" s="193"/>
      <c r="W359" s="193"/>
      <c r="X359" s="193"/>
      <c r="Y359" s="309" t="str">
        <f t="shared" si="15"/>
        <v/>
      </c>
      <c r="Z359" s="196" t="str">
        <f>IF('CES-D Pre-Post'!F360="","",'CES-D Pre-Post'!F360)</f>
        <v/>
      </c>
      <c r="AA359" s="197" t="str">
        <f>IF('CES-D Pre-Post'!AA360="","",'CES-D Pre-Post'!AA360)</f>
        <v/>
      </c>
      <c r="AB359" s="238" t="str">
        <f>'CES-D Pre-Post'!BI360</f>
        <v/>
      </c>
      <c r="AC359" s="238" t="str">
        <f>'CES-D Pre-Post'!BJ360</f>
        <v/>
      </c>
      <c r="AD359" s="238" t="str">
        <f>'CES-D Pre-Post'!BK360</f>
        <v xml:space="preserve"> </v>
      </c>
      <c r="AE359" s="117" t="str">
        <f t="shared" si="16"/>
        <v/>
      </c>
      <c r="AF359" s="117" t="str">
        <f t="shared" si="17"/>
        <v/>
      </c>
    </row>
    <row r="360" spans="1:32" s="117" customFormat="1" ht="15" customHeight="1" x14ac:dyDescent="0.35">
      <c r="A360" s="198"/>
      <c r="B360" s="198"/>
      <c r="C360" s="199"/>
      <c r="D360" s="199"/>
      <c r="E360" s="239"/>
      <c r="F360" s="239"/>
      <c r="G360" s="200"/>
      <c r="H360" s="200"/>
      <c r="I360" s="200"/>
      <c r="J360" s="200"/>
      <c r="K360" s="200"/>
      <c r="L360" s="200"/>
      <c r="M360" s="200"/>
      <c r="N360" s="200"/>
      <c r="O360" s="200"/>
      <c r="P360" s="199"/>
      <c r="Q360" s="199"/>
      <c r="R360" s="199"/>
      <c r="S360" s="199"/>
      <c r="T360" s="199"/>
      <c r="U360" s="199"/>
      <c r="V360" s="199"/>
      <c r="W360" s="199"/>
      <c r="X360" s="199"/>
      <c r="Y360" s="308" t="str">
        <f t="shared" si="15"/>
        <v/>
      </c>
      <c r="Z360" s="196" t="str">
        <f>IF('CES-D Pre-Post'!F361="","",'CES-D Pre-Post'!F361)</f>
        <v/>
      </c>
      <c r="AA360" s="197" t="str">
        <f>IF('CES-D Pre-Post'!AA361="","",'CES-D Pre-Post'!AA361)</f>
        <v/>
      </c>
      <c r="AB360" s="238" t="str">
        <f>'CES-D Pre-Post'!BI361</f>
        <v/>
      </c>
      <c r="AC360" s="238" t="str">
        <f>'CES-D Pre-Post'!BJ361</f>
        <v/>
      </c>
      <c r="AD360" s="238" t="str">
        <f>'CES-D Pre-Post'!BK361</f>
        <v xml:space="preserve"> </v>
      </c>
      <c r="AE360" s="117" t="str">
        <f t="shared" si="16"/>
        <v/>
      </c>
      <c r="AF360" s="117" t="str">
        <f t="shared" si="17"/>
        <v/>
      </c>
    </row>
    <row r="361" spans="1:32" s="117" customFormat="1" ht="15" customHeight="1" x14ac:dyDescent="0.35">
      <c r="A361" s="201"/>
      <c r="B361" s="201"/>
      <c r="C361" s="202"/>
      <c r="D361" s="202"/>
      <c r="E361" s="240"/>
      <c r="F361" s="240"/>
      <c r="G361" s="194"/>
      <c r="H361" s="194"/>
      <c r="I361" s="194"/>
      <c r="J361" s="194"/>
      <c r="K361" s="194"/>
      <c r="L361" s="194"/>
      <c r="M361" s="195"/>
      <c r="N361" s="195"/>
      <c r="O361" s="195"/>
      <c r="P361" s="193"/>
      <c r="Q361" s="193"/>
      <c r="R361" s="193"/>
      <c r="S361" s="193"/>
      <c r="T361" s="193"/>
      <c r="U361" s="193"/>
      <c r="V361" s="193"/>
      <c r="W361" s="193"/>
      <c r="X361" s="193"/>
      <c r="Y361" s="309" t="str">
        <f t="shared" si="15"/>
        <v/>
      </c>
      <c r="Z361" s="196" t="str">
        <f>IF('CES-D Pre-Post'!F362="","",'CES-D Pre-Post'!F362)</f>
        <v/>
      </c>
      <c r="AA361" s="197" t="str">
        <f>IF('CES-D Pre-Post'!AA362="","",'CES-D Pre-Post'!AA362)</f>
        <v/>
      </c>
      <c r="AB361" s="238" t="str">
        <f>'CES-D Pre-Post'!BI362</f>
        <v/>
      </c>
      <c r="AC361" s="238" t="str">
        <f>'CES-D Pre-Post'!BJ362</f>
        <v/>
      </c>
      <c r="AD361" s="238" t="str">
        <f>'CES-D Pre-Post'!BK362</f>
        <v xml:space="preserve"> </v>
      </c>
      <c r="AE361" s="117" t="str">
        <f t="shared" si="16"/>
        <v/>
      </c>
      <c r="AF361" s="117" t="str">
        <f t="shared" si="17"/>
        <v/>
      </c>
    </row>
    <row r="362" spans="1:32" s="117" customFormat="1" ht="15" customHeight="1" x14ac:dyDescent="0.35">
      <c r="A362" s="198"/>
      <c r="B362" s="198"/>
      <c r="C362" s="199"/>
      <c r="D362" s="199"/>
      <c r="E362" s="239"/>
      <c r="F362" s="239"/>
      <c r="G362" s="200"/>
      <c r="H362" s="200"/>
      <c r="I362" s="200"/>
      <c r="J362" s="200"/>
      <c r="K362" s="200"/>
      <c r="L362" s="200"/>
      <c r="M362" s="200"/>
      <c r="N362" s="200"/>
      <c r="O362" s="200"/>
      <c r="P362" s="199"/>
      <c r="Q362" s="199"/>
      <c r="R362" s="199"/>
      <c r="S362" s="199"/>
      <c r="T362" s="199"/>
      <c r="U362" s="199"/>
      <c r="V362" s="199"/>
      <c r="W362" s="199"/>
      <c r="X362" s="199"/>
      <c r="Y362" s="308" t="str">
        <f t="shared" si="15"/>
        <v/>
      </c>
      <c r="Z362" s="196" t="str">
        <f>IF('CES-D Pre-Post'!F363="","",'CES-D Pre-Post'!F363)</f>
        <v/>
      </c>
      <c r="AA362" s="197" t="str">
        <f>IF('CES-D Pre-Post'!AA363="","",'CES-D Pre-Post'!AA363)</f>
        <v/>
      </c>
      <c r="AB362" s="238" t="str">
        <f>'CES-D Pre-Post'!BI363</f>
        <v/>
      </c>
      <c r="AC362" s="238" t="str">
        <f>'CES-D Pre-Post'!BJ363</f>
        <v/>
      </c>
      <c r="AD362" s="238" t="str">
        <f>'CES-D Pre-Post'!BK363</f>
        <v xml:space="preserve"> </v>
      </c>
      <c r="AE362" s="117" t="str">
        <f t="shared" si="16"/>
        <v/>
      </c>
      <c r="AF362" s="117" t="str">
        <f t="shared" si="17"/>
        <v/>
      </c>
    </row>
    <row r="363" spans="1:32" s="117" customFormat="1" ht="15" customHeight="1" x14ac:dyDescent="0.35">
      <c r="A363" s="201"/>
      <c r="B363" s="201"/>
      <c r="C363" s="202"/>
      <c r="D363" s="202"/>
      <c r="E363" s="240"/>
      <c r="F363" s="240"/>
      <c r="G363" s="194"/>
      <c r="H363" s="194"/>
      <c r="I363" s="194"/>
      <c r="J363" s="194"/>
      <c r="K363" s="194"/>
      <c r="L363" s="194"/>
      <c r="M363" s="195"/>
      <c r="N363" s="195"/>
      <c r="O363" s="195"/>
      <c r="P363" s="193"/>
      <c r="Q363" s="193"/>
      <c r="R363" s="193"/>
      <c r="S363" s="193"/>
      <c r="T363" s="193"/>
      <c r="U363" s="193"/>
      <c r="V363" s="193"/>
      <c r="W363" s="193"/>
      <c r="X363" s="193"/>
      <c r="Y363" s="309" t="str">
        <f t="shared" si="15"/>
        <v/>
      </c>
      <c r="Z363" s="196" t="str">
        <f>IF('CES-D Pre-Post'!F364="","",'CES-D Pre-Post'!F364)</f>
        <v/>
      </c>
      <c r="AA363" s="197" t="str">
        <f>IF('CES-D Pre-Post'!AA364="","",'CES-D Pre-Post'!AA364)</f>
        <v/>
      </c>
      <c r="AB363" s="238" t="str">
        <f>'CES-D Pre-Post'!BI364</f>
        <v/>
      </c>
      <c r="AC363" s="238" t="str">
        <f>'CES-D Pre-Post'!BJ364</f>
        <v/>
      </c>
      <c r="AD363" s="238" t="str">
        <f>'CES-D Pre-Post'!BK364</f>
        <v xml:space="preserve"> </v>
      </c>
      <c r="AE363" s="117" t="str">
        <f t="shared" si="16"/>
        <v/>
      </c>
      <c r="AF363" s="117" t="str">
        <f t="shared" si="17"/>
        <v/>
      </c>
    </row>
    <row r="364" spans="1:32" s="117" customFormat="1" ht="15" customHeight="1" x14ac:dyDescent="0.35">
      <c r="A364" s="198"/>
      <c r="B364" s="198"/>
      <c r="C364" s="199"/>
      <c r="D364" s="199"/>
      <c r="E364" s="239"/>
      <c r="F364" s="239"/>
      <c r="G364" s="200"/>
      <c r="H364" s="200"/>
      <c r="I364" s="200"/>
      <c r="J364" s="200"/>
      <c r="K364" s="200"/>
      <c r="L364" s="200"/>
      <c r="M364" s="200"/>
      <c r="N364" s="200"/>
      <c r="O364" s="200"/>
      <c r="P364" s="199"/>
      <c r="Q364" s="199"/>
      <c r="R364" s="199"/>
      <c r="S364" s="199"/>
      <c r="T364" s="199"/>
      <c r="U364" s="199"/>
      <c r="V364" s="199"/>
      <c r="W364" s="199"/>
      <c r="X364" s="199"/>
      <c r="Y364" s="308" t="str">
        <f t="shared" si="15"/>
        <v/>
      </c>
      <c r="Z364" s="196" t="str">
        <f>IF('CES-D Pre-Post'!F365="","",'CES-D Pre-Post'!F365)</f>
        <v/>
      </c>
      <c r="AA364" s="197" t="str">
        <f>IF('CES-D Pre-Post'!AA365="","",'CES-D Pre-Post'!AA365)</f>
        <v/>
      </c>
      <c r="AB364" s="238" t="str">
        <f>'CES-D Pre-Post'!BI365</f>
        <v/>
      </c>
      <c r="AC364" s="238" t="str">
        <f>'CES-D Pre-Post'!BJ365</f>
        <v/>
      </c>
      <c r="AD364" s="238" t="str">
        <f>'CES-D Pre-Post'!BK365</f>
        <v xml:space="preserve"> </v>
      </c>
      <c r="AE364" s="117" t="str">
        <f t="shared" si="16"/>
        <v/>
      </c>
      <c r="AF364" s="117" t="str">
        <f t="shared" si="17"/>
        <v/>
      </c>
    </row>
    <row r="365" spans="1:32" s="117" customFormat="1" ht="15" customHeight="1" x14ac:dyDescent="0.35">
      <c r="A365" s="201"/>
      <c r="B365" s="201"/>
      <c r="C365" s="202"/>
      <c r="D365" s="202"/>
      <c r="E365" s="240"/>
      <c r="F365" s="240"/>
      <c r="G365" s="194"/>
      <c r="H365" s="194"/>
      <c r="I365" s="194"/>
      <c r="J365" s="194"/>
      <c r="K365" s="194"/>
      <c r="L365" s="194"/>
      <c r="M365" s="195"/>
      <c r="N365" s="195"/>
      <c r="O365" s="195"/>
      <c r="P365" s="193"/>
      <c r="Q365" s="193"/>
      <c r="R365" s="193"/>
      <c r="S365" s="193"/>
      <c r="T365" s="193"/>
      <c r="U365" s="193"/>
      <c r="V365" s="193"/>
      <c r="W365" s="193"/>
      <c r="X365" s="193"/>
      <c r="Y365" s="309" t="str">
        <f t="shared" si="15"/>
        <v/>
      </c>
      <c r="Z365" s="196" t="str">
        <f>IF('CES-D Pre-Post'!F366="","",'CES-D Pre-Post'!F366)</f>
        <v/>
      </c>
      <c r="AA365" s="197" t="str">
        <f>IF('CES-D Pre-Post'!AA366="","",'CES-D Pre-Post'!AA366)</f>
        <v/>
      </c>
      <c r="AB365" s="238" t="str">
        <f>'CES-D Pre-Post'!BI366</f>
        <v/>
      </c>
      <c r="AC365" s="238" t="str">
        <f>'CES-D Pre-Post'!BJ366</f>
        <v/>
      </c>
      <c r="AD365" s="238" t="str">
        <f>'CES-D Pre-Post'!BK366</f>
        <v xml:space="preserve"> </v>
      </c>
      <c r="AE365" s="117" t="str">
        <f t="shared" si="16"/>
        <v/>
      </c>
      <c r="AF365" s="117" t="str">
        <f t="shared" si="17"/>
        <v/>
      </c>
    </row>
    <row r="366" spans="1:32" s="117" customFormat="1" ht="15" customHeight="1" x14ac:dyDescent="0.35">
      <c r="A366" s="198"/>
      <c r="B366" s="198"/>
      <c r="C366" s="199"/>
      <c r="D366" s="199"/>
      <c r="E366" s="239"/>
      <c r="F366" s="239"/>
      <c r="G366" s="200"/>
      <c r="H366" s="200"/>
      <c r="I366" s="200"/>
      <c r="J366" s="200"/>
      <c r="K366" s="200"/>
      <c r="L366" s="200"/>
      <c r="M366" s="200"/>
      <c r="N366" s="200"/>
      <c r="O366" s="200"/>
      <c r="P366" s="199"/>
      <c r="Q366" s="199"/>
      <c r="R366" s="199"/>
      <c r="S366" s="199"/>
      <c r="T366" s="199"/>
      <c r="U366" s="199"/>
      <c r="V366" s="199"/>
      <c r="W366" s="199"/>
      <c r="X366" s="199"/>
      <c r="Y366" s="308" t="str">
        <f t="shared" si="15"/>
        <v/>
      </c>
      <c r="Z366" s="196" t="str">
        <f>IF('CES-D Pre-Post'!F367="","",'CES-D Pre-Post'!F367)</f>
        <v/>
      </c>
      <c r="AA366" s="197" t="str">
        <f>IF('CES-D Pre-Post'!AA367="","",'CES-D Pre-Post'!AA367)</f>
        <v/>
      </c>
      <c r="AB366" s="238" t="str">
        <f>'CES-D Pre-Post'!BI367</f>
        <v/>
      </c>
      <c r="AC366" s="238" t="str">
        <f>'CES-D Pre-Post'!BJ367</f>
        <v/>
      </c>
      <c r="AD366" s="238" t="str">
        <f>'CES-D Pre-Post'!BK367</f>
        <v xml:space="preserve"> </v>
      </c>
      <c r="AE366" s="117" t="str">
        <f t="shared" si="16"/>
        <v/>
      </c>
      <c r="AF366" s="117" t="str">
        <f t="shared" si="17"/>
        <v/>
      </c>
    </row>
    <row r="367" spans="1:32" s="117" customFormat="1" ht="15" customHeight="1" x14ac:dyDescent="0.35">
      <c r="A367" s="201"/>
      <c r="B367" s="201"/>
      <c r="C367" s="202"/>
      <c r="D367" s="202"/>
      <c r="E367" s="240"/>
      <c r="F367" s="240"/>
      <c r="G367" s="194"/>
      <c r="H367" s="194"/>
      <c r="I367" s="194"/>
      <c r="J367" s="194"/>
      <c r="K367" s="194"/>
      <c r="L367" s="194"/>
      <c r="M367" s="195"/>
      <c r="N367" s="195"/>
      <c r="O367" s="195"/>
      <c r="P367" s="193"/>
      <c r="Q367" s="193"/>
      <c r="R367" s="193"/>
      <c r="S367" s="193"/>
      <c r="T367" s="193"/>
      <c r="U367" s="193"/>
      <c r="V367" s="193"/>
      <c r="W367" s="193"/>
      <c r="X367" s="193"/>
      <c r="Y367" s="309" t="str">
        <f t="shared" si="15"/>
        <v/>
      </c>
      <c r="Z367" s="196" t="str">
        <f>IF('CES-D Pre-Post'!F368="","",'CES-D Pre-Post'!F368)</f>
        <v/>
      </c>
      <c r="AA367" s="197" t="str">
        <f>IF('CES-D Pre-Post'!AA368="","",'CES-D Pre-Post'!AA368)</f>
        <v/>
      </c>
      <c r="AB367" s="238" t="str">
        <f>'CES-D Pre-Post'!BI368</f>
        <v/>
      </c>
      <c r="AC367" s="238" t="str">
        <f>'CES-D Pre-Post'!BJ368</f>
        <v/>
      </c>
      <c r="AD367" s="238" t="str">
        <f>'CES-D Pre-Post'!BK368</f>
        <v xml:space="preserve"> </v>
      </c>
      <c r="AE367" s="117" t="str">
        <f t="shared" si="16"/>
        <v/>
      </c>
      <c r="AF367" s="117" t="str">
        <f t="shared" si="17"/>
        <v/>
      </c>
    </row>
    <row r="368" spans="1:32" s="117" customFormat="1" ht="15" customHeight="1" x14ac:dyDescent="0.35">
      <c r="A368" s="198"/>
      <c r="B368" s="198"/>
      <c r="C368" s="199"/>
      <c r="D368" s="199"/>
      <c r="E368" s="239"/>
      <c r="F368" s="239"/>
      <c r="G368" s="200"/>
      <c r="H368" s="200"/>
      <c r="I368" s="200"/>
      <c r="J368" s="200"/>
      <c r="K368" s="200"/>
      <c r="L368" s="200"/>
      <c r="M368" s="200"/>
      <c r="N368" s="200"/>
      <c r="O368" s="200"/>
      <c r="P368" s="199"/>
      <c r="Q368" s="199"/>
      <c r="R368" s="199"/>
      <c r="S368" s="199"/>
      <c r="T368" s="199"/>
      <c r="U368" s="199"/>
      <c r="V368" s="199"/>
      <c r="W368" s="199"/>
      <c r="X368" s="199"/>
      <c r="Y368" s="308" t="str">
        <f t="shared" si="15"/>
        <v/>
      </c>
      <c r="Z368" s="196" t="str">
        <f>IF('CES-D Pre-Post'!F369="","",'CES-D Pre-Post'!F369)</f>
        <v/>
      </c>
      <c r="AA368" s="197" t="str">
        <f>IF('CES-D Pre-Post'!AA369="","",'CES-D Pre-Post'!AA369)</f>
        <v/>
      </c>
      <c r="AB368" s="238" t="str">
        <f>'CES-D Pre-Post'!BI369</f>
        <v/>
      </c>
      <c r="AC368" s="238" t="str">
        <f>'CES-D Pre-Post'!BJ369</f>
        <v/>
      </c>
      <c r="AD368" s="238" t="str">
        <f>'CES-D Pre-Post'!BK369</f>
        <v xml:space="preserve"> </v>
      </c>
      <c r="AE368" s="117" t="str">
        <f t="shared" si="16"/>
        <v/>
      </c>
      <c r="AF368" s="117" t="str">
        <f t="shared" si="17"/>
        <v/>
      </c>
    </row>
    <row r="369" spans="1:32" s="117" customFormat="1" ht="15" customHeight="1" x14ac:dyDescent="0.35">
      <c r="A369" s="201"/>
      <c r="B369" s="201"/>
      <c r="C369" s="202"/>
      <c r="D369" s="202"/>
      <c r="E369" s="240"/>
      <c r="F369" s="240"/>
      <c r="G369" s="194"/>
      <c r="H369" s="194"/>
      <c r="I369" s="194"/>
      <c r="J369" s="194"/>
      <c r="K369" s="194"/>
      <c r="L369" s="194"/>
      <c r="M369" s="195"/>
      <c r="N369" s="195"/>
      <c r="O369" s="195"/>
      <c r="P369" s="193"/>
      <c r="Q369" s="193"/>
      <c r="R369" s="193"/>
      <c r="S369" s="193"/>
      <c r="T369" s="193"/>
      <c r="U369" s="193"/>
      <c r="V369" s="193"/>
      <c r="W369" s="193"/>
      <c r="X369" s="193"/>
      <c r="Y369" s="309" t="str">
        <f t="shared" si="15"/>
        <v/>
      </c>
      <c r="Z369" s="196" t="str">
        <f>IF('CES-D Pre-Post'!F370="","",'CES-D Pre-Post'!F370)</f>
        <v/>
      </c>
      <c r="AA369" s="197" t="str">
        <f>IF('CES-D Pre-Post'!AA370="","",'CES-D Pre-Post'!AA370)</f>
        <v/>
      </c>
      <c r="AB369" s="238" t="str">
        <f>'CES-D Pre-Post'!BI370</f>
        <v/>
      </c>
      <c r="AC369" s="238" t="str">
        <f>'CES-D Pre-Post'!BJ370</f>
        <v/>
      </c>
      <c r="AD369" s="238" t="str">
        <f>'CES-D Pre-Post'!BK370</f>
        <v xml:space="preserve"> </v>
      </c>
      <c r="AE369" s="117" t="str">
        <f t="shared" si="16"/>
        <v/>
      </c>
      <c r="AF369" s="117" t="str">
        <f t="shared" si="17"/>
        <v/>
      </c>
    </row>
    <row r="370" spans="1:32" s="117" customFormat="1" ht="15" customHeight="1" x14ac:dyDescent="0.35">
      <c r="A370" s="198"/>
      <c r="B370" s="198"/>
      <c r="C370" s="199"/>
      <c r="D370" s="199"/>
      <c r="E370" s="239"/>
      <c r="F370" s="239"/>
      <c r="G370" s="200"/>
      <c r="H370" s="200"/>
      <c r="I370" s="200"/>
      <c r="J370" s="200"/>
      <c r="K370" s="200"/>
      <c r="L370" s="200"/>
      <c r="M370" s="200"/>
      <c r="N370" s="200"/>
      <c r="O370" s="200"/>
      <c r="P370" s="199"/>
      <c r="Q370" s="199"/>
      <c r="R370" s="199"/>
      <c r="S370" s="199"/>
      <c r="T370" s="199"/>
      <c r="U370" s="199"/>
      <c r="V370" s="199"/>
      <c r="W370" s="199"/>
      <c r="X370" s="199"/>
      <c r="Y370" s="308" t="str">
        <f t="shared" si="15"/>
        <v/>
      </c>
      <c r="Z370" s="196" t="str">
        <f>IF('CES-D Pre-Post'!F371="","",'CES-D Pre-Post'!F371)</f>
        <v/>
      </c>
      <c r="AA370" s="197" t="str">
        <f>IF('CES-D Pre-Post'!AA371="","",'CES-D Pre-Post'!AA371)</f>
        <v/>
      </c>
      <c r="AB370" s="238" t="str">
        <f>'CES-D Pre-Post'!BI371</f>
        <v/>
      </c>
      <c r="AC370" s="238" t="str">
        <f>'CES-D Pre-Post'!BJ371</f>
        <v/>
      </c>
      <c r="AD370" s="238" t="str">
        <f>'CES-D Pre-Post'!BK371</f>
        <v xml:space="preserve"> </v>
      </c>
      <c r="AE370" s="117" t="str">
        <f t="shared" si="16"/>
        <v/>
      </c>
      <c r="AF370" s="117" t="str">
        <f t="shared" si="17"/>
        <v/>
      </c>
    </row>
    <row r="371" spans="1:32" s="117" customFormat="1" ht="15" customHeight="1" x14ac:dyDescent="0.35">
      <c r="A371" s="201"/>
      <c r="B371" s="201"/>
      <c r="C371" s="202"/>
      <c r="D371" s="202"/>
      <c r="E371" s="240"/>
      <c r="F371" s="240"/>
      <c r="G371" s="194"/>
      <c r="H371" s="194"/>
      <c r="I371" s="194"/>
      <c r="J371" s="194"/>
      <c r="K371" s="194"/>
      <c r="L371" s="194"/>
      <c r="M371" s="195"/>
      <c r="N371" s="195"/>
      <c r="O371" s="195"/>
      <c r="P371" s="193"/>
      <c r="Q371" s="193"/>
      <c r="R371" s="193"/>
      <c r="S371" s="193"/>
      <c r="T371" s="193"/>
      <c r="U371" s="193"/>
      <c r="V371" s="193"/>
      <c r="W371" s="193"/>
      <c r="X371" s="193"/>
      <c r="Y371" s="309" t="str">
        <f t="shared" si="15"/>
        <v/>
      </c>
      <c r="Z371" s="196" t="str">
        <f>IF('CES-D Pre-Post'!F372="","",'CES-D Pre-Post'!F372)</f>
        <v/>
      </c>
      <c r="AA371" s="197" t="str">
        <f>IF('CES-D Pre-Post'!AA372="","",'CES-D Pre-Post'!AA372)</f>
        <v/>
      </c>
      <c r="AB371" s="238" t="str">
        <f>'CES-D Pre-Post'!BI372</f>
        <v/>
      </c>
      <c r="AC371" s="238" t="str">
        <f>'CES-D Pre-Post'!BJ372</f>
        <v/>
      </c>
      <c r="AD371" s="238" t="str">
        <f>'CES-D Pre-Post'!BK372</f>
        <v xml:space="preserve"> </v>
      </c>
      <c r="AE371" s="117" t="str">
        <f t="shared" si="16"/>
        <v/>
      </c>
      <c r="AF371" s="117" t="str">
        <f t="shared" si="17"/>
        <v/>
      </c>
    </row>
    <row r="372" spans="1:32" s="117" customFormat="1" ht="15" customHeight="1" x14ac:dyDescent="0.35">
      <c r="A372" s="198"/>
      <c r="B372" s="198"/>
      <c r="C372" s="199"/>
      <c r="D372" s="199"/>
      <c r="E372" s="239"/>
      <c r="F372" s="239"/>
      <c r="G372" s="200"/>
      <c r="H372" s="200"/>
      <c r="I372" s="200"/>
      <c r="J372" s="200"/>
      <c r="K372" s="200"/>
      <c r="L372" s="200"/>
      <c r="M372" s="200"/>
      <c r="N372" s="200"/>
      <c r="O372" s="200"/>
      <c r="P372" s="199"/>
      <c r="Q372" s="199"/>
      <c r="R372" s="199"/>
      <c r="S372" s="199"/>
      <c r="T372" s="199"/>
      <c r="U372" s="199"/>
      <c r="V372" s="199"/>
      <c r="W372" s="199"/>
      <c r="X372" s="199"/>
      <c r="Y372" s="308" t="str">
        <f t="shared" si="15"/>
        <v/>
      </c>
      <c r="Z372" s="196" t="str">
        <f>IF('CES-D Pre-Post'!F373="","",'CES-D Pre-Post'!F373)</f>
        <v/>
      </c>
      <c r="AA372" s="197" t="str">
        <f>IF('CES-D Pre-Post'!AA373="","",'CES-D Pre-Post'!AA373)</f>
        <v/>
      </c>
      <c r="AB372" s="238" t="str">
        <f>'CES-D Pre-Post'!BI373</f>
        <v/>
      </c>
      <c r="AC372" s="238" t="str">
        <f>'CES-D Pre-Post'!BJ373</f>
        <v/>
      </c>
      <c r="AD372" s="238" t="str">
        <f>'CES-D Pre-Post'!BK373</f>
        <v xml:space="preserve"> </v>
      </c>
      <c r="AE372" s="117" t="str">
        <f t="shared" si="16"/>
        <v/>
      </c>
      <c r="AF372" s="117" t="str">
        <f t="shared" si="17"/>
        <v/>
      </c>
    </row>
    <row r="373" spans="1:32" s="117" customFormat="1" ht="15" customHeight="1" x14ac:dyDescent="0.35">
      <c r="A373" s="201"/>
      <c r="B373" s="201"/>
      <c r="C373" s="202"/>
      <c r="D373" s="202"/>
      <c r="E373" s="240"/>
      <c r="F373" s="240"/>
      <c r="G373" s="194"/>
      <c r="H373" s="194"/>
      <c r="I373" s="194"/>
      <c r="J373" s="194"/>
      <c r="K373" s="194"/>
      <c r="L373" s="194"/>
      <c r="M373" s="195"/>
      <c r="N373" s="195"/>
      <c r="O373" s="195"/>
      <c r="P373" s="193"/>
      <c r="Q373" s="193"/>
      <c r="R373" s="193"/>
      <c r="S373" s="193"/>
      <c r="T373" s="193"/>
      <c r="U373" s="193"/>
      <c r="V373" s="193"/>
      <c r="W373" s="193"/>
      <c r="X373" s="193"/>
      <c r="Y373" s="309" t="str">
        <f t="shared" si="15"/>
        <v/>
      </c>
      <c r="Z373" s="196" t="str">
        <f>IF('CES-D Pre-Post'!F374="","",'CES-D Pre-Post'!F374)</f>
        <v/>
      </c>
      <c r="AA373" s="197" t="str">
        <f>IF('CES-D Pre-Post'!AA374="","",'CES-D Pre-Post'!AA374)</f>
        <v/>
      </c>
      <c r="AB373" s="238" t="str">
        <f>'CES-D Pre-Post'!BI374</f>
        <v/>
      </c>
      <c r="AC373" s="238" t="str">
        <f>'CES-D Pre-Post'!BJ374</f>
        <v/>
      </c>
      <c r="AD373" s="238" t="str">
        <f>'CES-D Pre-Post'!BK374</f>
        <v xml:space="preserve"> </v>
      </c>
      <c r="AE373" s="117" t="str">
        <f t="shared" si="16"/>
        <v/>
      </c>
      <c r="AF373" s="117" t="str">
        <f t="shared" si="17"/>
        <v/>
      </c>
    </row>
    <row r="374" spans="1:32" s="117" customFormat="1" ht="15" customHeight="1" x14ac:dyDescent="0.35">
      <c r="A374" s="198"/>
      <c r="B374" s="198"/>
      <c r="C374" s="199"/>
      <c r="D374" s="199"/>
      <c r="E374" s="239"/>
      <c r="F374" s="239"/>
      <c r="G374" s="200"/>
      <c r="H374" s="200"/>
      <c r="I374" s="200"/>
      <c r="J374" s="200"/>
      <c r="K374" s="200"/>
      <c r="L374" s="200"/>
      <c r="M374" s="200"/>
      <c r="N374" s="200"/>
      <c r="O374" s="200"/>
      <c r="P374" s="199"/>
      <c r="Q374" s="199"/>
      <c r="R374" s="199"/>
      <c r="S374" s="199"/>
      <c r="T374" s="199"/>
      <c r="U374" s="199"/>
      <c r="V374" s="199"/>
      <c r="W374" s="199"/>
      <c r="X374" s="199"/>
      <c r="Y374" s="308" t="str">
        <f t="shared" si="15"/>
        <v/>
      </c>
      <c r="Z374" s="196" t="str">
        <f>IF('CES-D Pre-Post'!F375="","",'CES-D Pre-Post'!F375)</f>
        <v/>
      </c>
      <c r="AA374" s="197" t="str">
        <f>IF('CES-D Pre-Post'!AA375="","",'CES-D Pre-Post'!AA375)</f>
        <v/>
      </c>
      <c r="AB374" s="238" t="str">
        <f>'CES-D Pre-Post'!BI375</f>
        <v/>
      </c>
      <c r="AC374" s="238" t="str">
        <f>'CES-D Pre-Post'!BJ375</f>
        <v/>
      </c>
      <c r="AD374" s="238" t="str">
        <f>'CES-D Pre-Post'!BK375</f>
        <v xml:space="preserve"> </v>
      </c>
      <c r="AE374" s="117" t="str">
        <f t="shared" si="16"/>
        <v/>
      </c>
      <c r="AF374" s="117" t="str">
        <f t="shared" si="17"/>
        <v/>
      </c>
    </row>
    <row r="375" spans="1:32" s="117" customFormat="1" ht="15" customHeight="1" x14ac:dyDescent="0.35">
      <c r="A375" s="201"/>
      <c r="B375" s="201"/>
      <c r="C375" s="202"/>
      <c r="D375" s="202"/>
      <c r="E375" s="240"/>
      <c r="F375" s="240"/>
      <c r="G375" s="194"/>
      <c r="H375" s="194"/>
      <c r="I375" s="194"/>
      <c r="J375" s="194"/>
      <c r="K375" s="194"/>
      <c r="L375" s="194"/>
      <c r="M375" s="195"/>
      <c r="N375" s="195"/>
      <c r="O375" s="195"/>
      <c r="P375" s="193"/>
      <c r="Q375" s="193"/>
      <c r="R375" s="193"/>
      <c r="S375" s="193"/>
      <c r="T375" s="193"/>
      <c r="U375" s="193"/>
      <c r="V375" s="193"/>
      <c r="W375" s="193"/>
      <c r="X375" s="193"/>
      <c r="Y375" s="309" t="str">
        <f t="shared" si="15"/>
        <v/>
      </c>
      <c r="Z375" s="196" t="str">
        <f>IF('CES-D Pre-Post'!F376="","",'CES-D Pre-Post'!F376)</f>
        <v/>
      </c>
      <c r="AA375" s="197" t="str">
        <f>IF('CES-D Pre-Post'!AA376="","",'CES-D Pre-Post'!AA376)</f>
        <v/>
      </c>
      <c r="AB375" s="238" t="str">
        <f>'CES-D Pre-Post'!BI376</f>
        <v/>
      </c>
      <c r="AC375" s="238" t="str">
        <f>'CES-D Pre-Post'!BJ376</f>
        <v/>
      </c>
      <c r="AD375" s="238" t="str">
        <f>'CES-D Pre-Post'!BK376</f>
        <v xml:space="preserve"> </v>
      </c>
      <c r="AE375" s="117" t="str">
        <f t="shared" si="16"/>
        <v/>
      </c>
      <c r="AF375" s="117" t="str">
        <f t="shared" si="17"/>
        <v/>
      </c>
    </row>
    <row r="376" spans="1:32" s="117" customFormat="1" ht="15" customHeight="1" x14ac:dyDescent="0.35">
      <c r="A376" s="198"/>
      <c r="B376" s="198"/>
      <c r="C376" s="199"/>
      <c r="D376" s="199"/>
      <c r="E376" s="239"/>
      <c r="F376" s="239"/>
      <c r="G376" s="200"/>
      <c r="H376" s="200"/>
      <c r="I376" s="200"/>
      <c r="J376" s="200"/>
      <c r="K376" s="200"/>
      <c r="L376" s="200"/>
      <c r="M376" s="200"/>
      <c r="N376" s="200"/>
      <c r="O376" s="200"/>
      <c r="P376" s="199"/>
      <c r="Q376" s="199"/>
      <c r="R376" s="199"/>
      <c r="S376" s="199"/>
      <c r="T376" s="199"/>
      <c r="U376" s="199"/>
      <c r="V376" s="199"/>
      <c r="W376" s="199"/>
      <c r="X376" s="199"/>
      <c r="Y376" s="308" t="str">
        <f t="shared" si="15"/>
        <v/>
      </c>
      <c r="Z376" s="196" t="str">
        <f>IF('CES-D Pre-Post'!F377="","",'CES-D Pre-Post'!F377)</f>
        <v/>
      </c>
      <c r="AA376" s="197" t="str">
        <f>IF('CES-D Pre-Post'!AA377="","",'CES-D Pre-Post'!AA377)</f>
        <v/>
      </c>
      <c r="AB376" s="238" t="str">
        <f>'CES-D Pre-Post'!BI377</f>
        <v/>
      </c>
      <c r="AC376" s="238" t="str">
        <f>'CES-D Pre-Post'!BJ377</f>
        <v/>
      </c>
      <c r="AD376" s="238" t="str">
        <f>'CES-D Pre-Post'!BK377</f>
        <v xml:space="preserve"> </v>
      </c>
      <c r="AE376" s="117" t="str">
        <f t="shared" si="16"/>
        <v/>
      </c>
      <c r="AF376" s="117" t="str">
        <f t="shared" si="17"/>
        <v/>
      </c>
    </row>
    <row r="377" spans="1:32" s="117" customFormat="1" ht="15" customHeight="1" x14ac:dyDescent="0.35">
      <c r="A377" s="201"/>
      <c r="B377" s="201"/>
      <c r="C377" s="202"/>
      <c r="D377" s="202"/>
      <c r="E377" s="240"/>
      <c r="F377" s="240"/>
      <c r="G377" s="194"/>
      <c r="H377" s="194"/>
      <c r="I377" s="194"/>
      <c r="J377" s="194"/>
      <c r="K377" s="194"/>
      <c r="L377" s="194"/>
      <c r="M377" s="195"/>
      <c r="N377" s="195"/>
      <c r="O377" s="195"/>
      <c r="P377" s="193"/>
      <c r="Q377" s="193"/>
      <c r="R377" s="193"/>
      <c r="S377" s="193"/>
      <c r="T377" s="193"/>
      <c r="U377" s="193"/>
      <c r="V377" s="193"/>
      <c r="W377" s="193"/>
      <c r="X377" s="193"/>
      <c r="Y377" s="309" t="str">
        <f t="shared" si="15"/>
        <v/>
      </c>
      <c r="Z377" s="196" t="str">
        <f>IF('CES-D Pre-Post'!F378="","",'CES-D Pre-Post'!F378)</f>
        <v/>
      </c>
      <c r="AA377" s="197" t="str">
        <f>IF('CES-D Pre-Post'!AA378="","",'CES-D Pre-Post'!AA378)</f>
        <v/>
      </c>
      <c r="AB377" s="238" t="str">
        <f>'CES-D Pre-Post'!BI378</f>
        <v/>
      </c>
      <c r="AC377" s="238" t="str">
        <f>'CES-D Pre-Post'!BJ378</f>
        <v/>
      </c>
      <c r="AD377" s="238" t="str">
        <f>'CES-D Pre-Post'!BK378</f>
        <v xml:space="preserve"> </v>
      </c>
      <c r="AE377" s="117" t="str">
        <f t="shared" si="16"/>
        <v/>
      </c>
      <c r="AF377" s="117" t="str">
        <f t="shared" si="17"/>
        <v/>
      </c>
    </row>
    <row r="378" spans="1:32" s="117" customFormat="1" ht="15" customHeight="1" x14ac:dyDescent="0.35">
      <c r="A378" s="198"/>
      <c r="B378" s="198"/>
      <c r="C378" s="199"/>
      <c r="D378" s="199"/>
      <c r="E378" s="239"/>
      <c r="F378" s="239"/>
      <c r="G378" s="200"/>
      <c r="H378" s="200"/>
      <c r="I378" s="200"/>
      <c r="J378" s="200"/>
      <c r="K378" s="200"/>
      <c r="L378" s="200"/>
      <c r="M378" s="200"/>
      <c r="N378" s="200"/>
      <c r="O378" s="200"/>
      <c r="P378" s="199"/>
      <c r="Q378" s="199"/>
      <c r="R378" s="199"/>
      <c r="S378" s="199"/>
      <c r="T378" s="199"/>
      <c r="U378" s="199"/>
      <c r="V378" s="199"/>
      <c r="W378" s="199"/>
      <c r="X378" s="199"/>
      <c r="Y378" s="308" t="str">
        <f t="shared" si="15"/>
        <v/>
      </c>
      <c r="Z378" s="196" t="str">
        <f>IF('CES-D Pre-Post'!F379="","",'CES-D Pre-Post'!F379)</f>
        <v/>
      </c>
      <c r="AA378" s="197" t="str">
        <f>IF('CES-D Pre-Post'!AA379="","",'CES-D Pre-Post'!AA379)</f>
        <v/>
      </c>
      <c r="AB378" s="238" t="str">
        <f>'CES-D Pre-Post'!BI379</f>
        <v/>
      </c>
      <c r="AC378" s="238" t="str">
        <f>'CES-D Pre-Post'!BJ379</f>
        <v/>
      </c>
      <c r="AD378" s="238" t="str">
        <f>'CES-D Pre-Post'!BK379</f>
        <v xml:space="preserve"> </v>
      </c>
      <c r="AE378" s="117" t="str">
        <f t="shared" si="16"/>
        <v/>
      </c>
      <c r="AF378" s="117" t="str">
        <f t="shared" si="17"/>
        <v/>
      </c>
    </row>
    <row r="379" spans="1:32" s="117" customFormat="1" ht="15" customHeight="1" x14ac:dyDescent="0.35">
      <c r="A379" s="201"/>
      <c r="B379" s="201"/>
      <c r="C379" s="202"/>
      <c r="D379" s="202"/>
      <c r="E379" s="240"/>
      <c r="F379" s="240"/>
      <c r="G379" s="194"/>
      <c r="H379" s="194"/>
      <c r="I379" s="194"/>
      <c r="J379" s="194"/>
      <c r="K379" s="194"/>
      <c r="L379" s="194"/>
      <c r="M379" s="195"/>
      <c r="N379" s="195"/>
      <c r="O379" s="195"/>
      <c r="P379" s="193"/>
      <c r="Q379" s="193"/>
      <c r="R379" s="193"/>
      <c r="S379" s="193"/>
      <c r="T379" s="193"/>
      <c r="U379" s="193"/>
      <c r="V379" s="193"/>
      <c r="W379" s="193"/>
      <c r="X379" s="193"/>
      <c r="Y379" s="309" t="str">
        <f t="shared" si="15"/>
        <v/>
      </c>
      <c r="Z379" s="196" t="str">
        <f>IF('CES-D Pre-Post'!F380="","",'CES-D Pre-Post'!F380)</f>
        <v/>
      </c>
      <c r="AA379" s="197" t="str">
        <f>IF('CES-D Pre-Post'!AA380="","",'CES-D Pre-Post'!AA380)</f>
        <v/>
      </c>
      <c r="AB379" s="238" t="str">
        <f>'CES-D Pre-Post'!BI380</f>
        <v/>
      </c>
      <c r="AC379" s="238" t="str">
        <f>'CES-D Pre-Post'!BJ380</f>
        <v/>
      </c>
      <c r="AD379" s="238" t="str">
        <f>'CES-D Pre-Post'!BK380</f>
        <v xml:space="preserve"> </v>
      </c>
      <c r="AE379" s="117" t="str">
        <f t="shared" si="16"/>
        <v/>
      </c>
      <c r="AF379" s="117" t="str">
        <f t="shared" si="17"/>
        <v/>
      </c>
    </row>
    <row r="380" spans="1:32" s="117" customFormat="1" ht="15" customHeight="1" x14ac:dyDescent="0.35">
      <c r="A380" s="198"/>
      <c r="B380" s="198"/>
      <c r="C380" s="199"/>
      <c r="D380" s="199"/>
      <c r="E380" s="239"/>
      <c r="F380" s="239"/>
      <c r="G380" s="200"/>
      <c r="H380" s="200"/>
      <c r="I380" s="200"/>
      <c r="J380" s="200"/>
      <c r="K380" s="200"/>
      <c r="L380" s="200"/>
      <c r="M380" s="200"/>
      <c r="N380" s="200"/>
      <c r="O380" s="200"/>
      <c r="P380" s="199"/>
      <c r="Q380" s="199"/>
      <c r="R380" s="199"/>
      <c r="S380" s="199"/>
      <c r="T380" s="199"/>
      <c r="U380" s="199"/>
      <c r="V380" s="199"/>
      <c r="W380" s="199"/>
      <c r="X380" s="199"/>
      <c r="Y380" s="308" t="str">
        <f t="shared" si="15"/>
        <v/>
      </c>
      <c r="Z380" s="196" t="str">
        <f>IF('CES-D Pre-Post'!F381="","",'CES-D Pre-Post'!F381)</f>
        <v/>
      </c>
      <c r="AA380" s="197" t="str">
        <f>IF('CES-D Pre-Post'!AA381="","",'CES-D Pre-Post'!AA381)</f>
        <v/>
      </c>
      <c r="AB380" s="238" t="str">
        <f>'CES-D Pre-Post'!BI381</f>
        <v/>
      </c>
      <c r="AC380" s="238" t="str">
        <f>'CES-D Pre-Post'!BJ381</f>
        <v/>
      </c>
      <c r="AD380" s="238" t="str">
        <f>'CES-D Pre-Post'!BK381</f>
        <v xml:space="preserve"> </v>
      </c>
      <c r="AE380" s="117" t="str">
        <f t="shared" si="16"/>
        <v/>
      </c>
      <c r="AF380" s="117" t="str">
        <f t="shared" si="17"/>
        <v/>
      </c>
    </row>
    <row r="381" spans="1:32" s="117" customFormat="1" ht="15" customHeight="1" x14ac:dyDescent="0.35">
      <c r="A381" s="201"/>
      <c r="B381" s="201"/>
      <c r="C381" s="202"/>
      <c r="D381" s="202"/>
      <c r="E381" s="240"/>
      <c r="F381" s="240"/>
      <c r="G381" s="194"/>
      <c r="H381" s="194"/>
      <c r="I381" s="194"/>
      <c r="J381" s="194"/>
      <c r="K381" s="194"/>
      <c r="L381" s="194"/>
      <c r="M381" s="195"/>
      <c r="N381" s="195"/>
      <c r="O381" s="195"/>
      <c r="P381" s="193"/>
      <c r="Q381" s="193"/>
      <c r="R381" s="193"/>
      <c r="S381" s="193"/>
      <c r="T381" s="193"/>
      <c r="U381" s="193"/>
      <c r="V381" s="193"/>
      <c r="W381" s="193"/>
      <c r="X381" s="193"/>
      <c r="Y381" s="309" t="str">
        <f t="shared" si="15"/>
        <v/>
      </c>
      <c r="Z381" s="196" t="str">
        <f>IF('CES-D Pre-Post'!F382="","",'CES-D Pre-Post'!F382)</f>
        <v/>
      </c>
      <c r="AA381" s="197" t="str">
        <f>IF('CES-D Pre-Post'!AA382="","",'CES-D Pre-Post'!AA382)</f>
        <v/>
      </c>
      <c r="AB381" s="238" t="str">
        <f>'CES-D Pre-Post'!BI382</f>
        <v/>
      </c>
      <c r="AC381" s="238" t="str">
        <f>'CES-D Pre-Post'!BJ382</f>
        <v/>
      </c>
      <c r="AD381" s="238" t="str">
        <f>'CES-D Pre-Post'!BK382</f>
        <v xml:space="preserve"> </v>
      </c>
      <c r="AE381" s="117" t="str">
        <f t="shared" si="16"/>
        <v/>
      </c>
      <c r="AF381" s="117" t="str">
        <f t="shared" si="17"/>
        <v/>
      </c>
    </row>
    <row r="382" spans="1:32" s="117" customFormat="1" ht="15" customHeight="1" x14ac:dyDescent="0.35">
      <c r="A382" s="198"/>
      <c r="B382" s="198"/>
      <c r="C382" s="199"/>
      <c r="D382" s="199"/>
      <c r="E382" s="239"/>
      <c r="F382" s="239"/>
      <c r="G382" s="200"/>
      <c r="H382" s="200"/>
      <c r="I382" s="200"/>
      <c r="J382" s="200"/>
      <c r="K382" s="200"/>
      <c r="L382" s="200"/>
      <c r="M382" s="200"/>
      <c r="N382" s="200"/>
      <c r="O382" s="200"/>
      <c r="P382" s="199"/>
      <c r="Q382" s="199"/>
      <c r="R382" s="199"/>
      <c r="S382" s="199"/>
      <c r="T382" s="199"/>
      <c r="U382" s="199"/>
      <c r="V382" s="199"/>
      <c r="W382" s="199"/>
      <c r="X382" s="199"/>
      <c r="Y382" s="308" t="str">
        <f t="shared" si="15"/>
        <v/>
      </c>
      <c r="Z382" s="196" t="str">
        <f>IF('CES-D Pre-Post'!F383="","",'CES-D Pre-Post'!F383)</f>
        <v/>
      </c>
      <c r="AA382" s="197" t="str">
        <f>IF('CES-D Pre-Post'!AA383="","",'CES-D Pre-Post'!AA383)</f>
        <v/>
      </c>
      <c r="AB382" s="238" t="str">
        <f>'CES-D Pre-Post'!BI383</f>
        <v/>
      </c>
      <c r="AC382" s="238" t="str">
        <f>'CES-D Pre-Post'!BJ383</f>
        <v/>
      </c>
      <c r="AD382" s="238" t="str">
        <f>'CES-D Pre-Post'!BK383</f>
        <v xml:space="preserve"> </v>
      </c>
      <c r="AE382" s="117" t="str">
        <f t="shared" si="16"/>
        <v/>
      </c>
      <c r="AF382" s="117" t="str">
        <f t="shared" si="17"/>
        <v/>
      </c>
    </row>
    <row r="383" spans="1:32" s="117" customFormat="1" ht="15" customHeight="1" x14ac:dyDescent="0.35">
      <c r="A383" s="201"/>
      <c r="B383" s="201"/>
      <c r="C383" s="202"/>
      <c r="D383" s="202"/>
      <c r="E383" s="240"/>
      <c r="F383" s="240"/>
      <c r="G383" s="194"/>
      <c r="H383" s="194"/>
      <c r="I383" s="194"/>
      <c r="J383" s="194"/>
      <c r="K383" s="194"/>
      <c r="L383" s="194"/>
      <c r="M383" s="195"/>
      <c r="N383" s="195"/>
      <c r="O383" s="195"/>
      <c r="P383" s="193"/>
      <c r="Q383" s="193"/>
      <c r="R383" s="193"/>
      <c r="S383" s="193"/>
      <c r="T383" s="193"/>
      <c r="U383" s="193"/>
      <c r="V383" s="193"/>
      <c r="W383" s="193"/>
      <c r="X383" s="193"/>
      <c r="Y383" s="309" t="str">
        <f t="shared" si="15"/>
        <v/>
      </c>
      <c r="Z383" s="196" t="str">
        <f>IF('CES-D Pre-Post'!F384="","",'CES-D Pre-Post'!F384)</f>
        <v/>
      </c>
      <c r="AA383" s="197" t="str">
        <f>IF('CES-D Pre-Post'!AA384="","",'CES-D Pre-Post'!AA384)</f>
        <v/>
      </c>
      <c r="AB383" s="238" t="str">
        <f>'CES-D Pre-Post'!BI384</f>
        <v/>
      </c>
      <c r="AC383" s="238" t="str">
        <f>'CES-D Pre-Post'!BJ384</f>
        <v/>
      </c>
      <c r="AD383" s="238" t="str">
        <f>'CES-D Pre-Post'!BK384</f>
        <v xml:space="preserve"> </v>
      </c>
      <c r="AE383" s="117" t="str">
        <f t="shared" si="16"/>
        <v/>
      </c>
      <c r="AF383" s="117" t="str">
        <f t="shared" si="17"/>
        <v/>
      </c>
    </row>
    <row r="384" spans="1:32" s="117" customFormat="1" ht="15" customHeight="1" x14ac:dyDescent="0.35">
      <c r="A384" s="198"/>
      <c r="B384" s="198"/>
      <c r="C384" s="199"/>
      <c r="D384" s="199"/>
      <c r="E384" s="239"/>
      <c r="F384" s="239"/>
      <c r="G384" s="200"/>
      <c r="H384" s="200"/>
      <c r="I384" s="200"/>
      <c r="J384" s="200"/>
      <c r="K384" s="200"/>
      <c r="L384" s="200"/>
      <c r="M384" s="200"/>
      <c r="N384" s="200"/>
      <c r="O384" s="200"/>
      <c r="P384" s="199"/>
      <c r="Q384" s="199"/>
      <c r="R384" s="199"/>
      <c r="S384" s="199"/>
      <c r="T384" s="199"/>
      <c r="U384" s="199"/>
      <c r="V384" s="199"/>
      <c r="W384" s="199"/>
      <c r="X384" s="199"/>
      <c r="Y384" s="308" t="str">
        <f t="shared" si="15"/>
        <v/>
      </c>
      <c r="Z384" s="196" t="str">
        <f>IF('CES-D Pre-Post'!F385="","",'CES-D Pre-Post'!F385)</f>
        <v/>
      </c>
      <c r="AA384" s="197" t="str">
        <f>IF('CES-D Pre-Post'!AA385="","",'CES-D Pre-Post'!AA385)</f>
        <v/>
      </c>
      <c r="AB384" s="238" t="str">
        <f>'CES-D Pre-Post'!BI385</f>
        <v/>
      </c>
      <c r="AC384" s="238" t="str">
        <f>'CES-D Pre-Post'!BJ385</f>
        <v/>
      </c>
      <c r="AD384" s="238" t="str">
        <f>'CES-D Pre-Post'!BK385</f>
        <v xml:space="preserve"> </v>
      </c>
      <c r="AE384" s="117" t="str">
        <f t="shared" si="16"/>
        <v/>
      </c>
      <c r="AF384" s="117" t="str">
        <f t="shared" si="17"/>
        <v/>
      </c>
    </row>
    <row r="385" spans="1:32" s="117" customFormat="1" ht="15" customHeight="1" x14ac:dyDescent="0.35">
      <c r="A385" s="201"/>
      <c r="B385" s="201"/>
      <c r="C385" s="202"/>
      <c r="D385" s="202"/>
      <c r="E385" s="240"/>
      <c r="F385" s="240"/>
      <c r="G385" s="194"/>
      <c r="H385" s="194"/>
      <c r="I385" s="194"/>
      <c r="J385" s="194"/>
      <c r="K385" s="194"/>
      <c r="L385" s="194"/>
      <c r="M385" s="195"/>
      <c r="N385" s="195"/>
      <c r="O385" s="195"/>
      <c r="P385" s="193"/>
      <c r="Q385" s="193"/>
      <c r="R385" s="193"/>
      <c r="S385" s="193"/>
      <c r="T385" s="193"/>
      <c r="U385" s="193"/>
      <c r="V385" s="193"/>
      <c r="W385" s="193"/>
      <c r="X385" s="193"/>
      <c r="Y385" s="309" t="str">
        <f t="shared" si="15"/>
        <v/>
      </c>
      <c r="Z385" s="196" t="str">
        <f>IF('CES-D Pre-Post'!F386="","",'CES-D Pre-Post'!F386)</f>
        <v/>
      </c>
      <c r="AA385" s="197" t="str">
        <f>IF('CES-D Pre-Post'!AA386="","",'CES-D Pre-Post'!AA386)</f>
        <v/>
      </c>
      <c r="AB385" s="238" t="str">
        <f>'CES-D Pre-Post'!BI386</f>
        <v/>
      </c>
      <c r="AC385" s="238" t="str">
        <f>'CES-D Pre-Post'!BJ386</f>
        <v/>
      </c>
      <c r="AD385" s="238" t="str">
        <f>'CES-D Pre-Post'!BK386</f>
        <v xml:space="preserve"> </v>
      </c>
      <c r="AE385" s="117" t="str">
        <f t="shared" si="16"/>
        <v/>
      </c>
      <c r="AF385" s="117" t="str">
        <f t="shared" si="17"/>
        <v/>
      </c>
    </row>
    <row r="386" spans="1:32" s="117" customFormat="1" ht="15" customHeight="1" x14ac:dyDescent="0.35">
      <c r="A386" s="198"/>
      <c r="B386" s="198"/>
      <c r="C386" s="199"/>
      <c r="D386" s="199"/>
      <c r="E386" s="239"/>
      <c r="F386" s="239"/>
      <c r="G386" s="200"/>
      <c r="H386" s="200"/>
      <c r="I386" s="200"/>
      <c r="J386" s="200"/>
      <c r="K386" s="200"/>
      <c r="L386" s="200"/>
      <c r="M386" s="200"/>
      <c r="N386" s="200"/>
      <c r="O386" s="200"/>
      <c r="P386" s="199"/>
      <c r="Q386" s="199"/>
      <c r="R386" s="199"/>
      <c r="S386" s="199"/>
      <c r="T386" s="199"/>
      <c r="U386" s="199"/>
      <c r="V386" s="199"/>
      <c r="W386" s="199"/>
      <c r="X386" s="199"/>
      <c r="Y386" s="308" t="str">
        <f t="shared" si="15"/>
        <v/>
      </c>
      <c r="Z386" s="196" t="str">
        <f>IF('CES-D Pre-Post'!F387="","",'CES-D Pre-Post'!F387)</f>
        <v/>
      </c>
      <c r="AA386" s="197" t="str">
        <f>IF('CES-D Pre-Post'!AA387="","",'CES-D Pre-Post'!AA387)</f>
        <v/>
      </c>
      <c r="AB386" s="238" t="str">
        <f>'CES-D Pre-Post'!BI387</f>
        <v/>
      </c>
      <c r="AC386" s="238" t="str">
        <f>'CES-D Pre-Post'!BJ387</f>
        <v/>
      </c>
      <c r="AD386" s="238" t="str">
        <f>'CES-D Pre-Post'!BK387</f>
        <v xml:space="preserve"> </v>
      </c>
      <c r="AE386" s="117" t="str">
        <f t="shared" si="16"/>
        <v/>
      </c>
      <c r="AF386" s="117" t="str">
        <f t="shared" si="17"/>
        <v/>
      </c>
    </row>
    <row r="387" spans="1:32" s="117" customFormat="1" ht="15" customHeight="1" x14ac:dyDescent="0.35">
      <c r="A387" s="201"/>
      <c r="B387" s="201"/>
      <c r="C387" s="202"/>
      <c r="D387" s="202"/>
      <c r="E387" s="240"/>
      <c r="F387" s="240"/>
      <c r="G387" s="194"/>
      <c r="H387" s="194"/>
      <c r="I387" s="194"/>
      <c r="J387" s="194"/>
      <c r="K387" s="194"/>
      <c r="L387" s="194"/>
      <c r="M387" s="195"/>
      <c r="N387" s="195"/>
      <c r="O387" s="195"/>
      <c r="P387" s="193"/>
      <c r="Q387" s="193"/>
      <c r="R387" s="193"/>
      <c r="S387" s="193"/>
      <c r="T387" s="193"/>
      <c r="U387" s="193"/>
      <c r="V387" s="193"/>
      <c r="W387" s="193"/>
      <c r="X387" s="193"/>
      <c r="Y387" s="309" t="str">
        <f t="shared" si="15"/>
        <v/>
      </c>
      <c r="Z387" s="196" t="str">
        <f>IF('CES-D Pre-Post'!F388="","",'CES-D Pre-Post'!F388)</f>
        <v/>
      </c>
      <c r="AA387" s="197" t="str">
        <f>IF('CES-D Pre-Post'!AA388="","",'CES-D Pre-Post'!AA388)</f>
        <v/>
      </c>
      <c r="AB387" s="238" t="str">
        <f>'CES-D Pre-Post'!BI388</f>
        <v/>
      </c>
      <c r="AC387" s="238" t="str">
        <f>'CES-D Pre-Post'!BJ388</f>
        <v/>
      </c>
      <c r="AD387" s="238" t="str">
        <f>'CES-D Pre-Post'!BK388</f>
        <v xml:space="preserve"> </v>
      </c>
      <c r="AE387" s="117" t="str">
        <f t="shared" si="16"/>
        <v/>
      </c>
      <c r="AF387" s="117" t="str">
        <f t="shared" si="17"/>
        <v/>
      </c>
    </row>
    <row r="388" spans="1:32" s="117" customFormat="1" ht="15" customHeight="1" x14ac:dyDescent="0.35">
      <c r="A388" s="198"/>
      <c r="B388" s="198"/>
      <c r="C388" s="199"/>
      <c r="D388" s="199"/>
      <c r="E388" s="239"/>
      <c r="F388" s="239"/>
      <c r="G388" s="200"/>
      <c r="H388" s="200"/>
      <c r="I388" s="200"/>
      <c r="J388" s="200"/>
      <c r="K388" s="200"/>
      <c r="L388" s="200"/>
      <c r="M388" s="200"/>
      <c r="N388" s="200"/>
      <c r="O388" s="200"/>
      <c r="P388" s="199"/>
      <c r="Q388" s="199"/>
      <c r="R388" s="199"/>
      <c r="S388" s="199"/>
      <c r="T388" s="199"/>
      <c r="U388" s="199"/>
      <c r="V388" s="199"/>
      <c r="W388" s="199"/>
      <c r="X388" s="199"/>
      <c r="Y388" s="308" t="str">
        <f t="shared" ref="Y388:Y451" si="18">IF(E388="","",IF(E388&gt;0,"Yes","No"))</f>
        <v/>
      </c>
      <c r="Z388" s="196" t="str">
        <f>IF('CES-D Pre-Post'!F389="","",'CES-D Pre-Post'!F389)</f>
        <v/>
      </c>
      <c r="AA388" s="197" t="str">
        <f>IF('CES-D Pre-Post'!AA389="","",'CES-D Pre-Post'!AA389)</f>
        <v/>
      </c>
      <c r="AB388" s="238" t="str">
        <f>'CES-D Pre-Post'!BI389</f>
        <v/>
      </c>
      <c r="AC388" s="238" t="str">
        <f>'CES-D Pre-Post'!BJ389</f>
        <v/>
      </c>
      <c r="AD388" s="238" t="str">
        <f>'CES-D Pre-Post'!BK389</f>
        <v xml:space="preserve"> </v>
      </c>
      <c r="AE388" s="117" t="str">
        <f t="shared" ref="AE388:AE451" si="19">IF(E388="","",INT((((YEAR(E388)-YEAR($AE$1))*12+MONTH(E388)-MONTH($AE$1)+1)+2)/3))</f>
        <v/>
      </c>
      <c r="AF388" s="117" t="str">
        <f t="shared" ref="AF388:AF451" si="20">IF(F388="","",INT((((YEAR(F388)-YEAR($AE$1))*12+MONTH(F388)-MONTH($AE$1)+1)+2)/3))</f>
        <v/>
      </c>
    </row>
    <row r="389" spans="1:32" s="117" customFormat="1" ht="15" customHeight="1" x14ac:dyDescent="0.35">
      <c r="A389" s="201"/>
      <c r="B389" s="201"/>
      <c r="C389" s="202"/>
      <c r="D389" s="202"/>
      <c r="E389" s="240"/>
      <c r="F389" s="240"/>
      <c r="G389" s="194"/>
      <c r="H389" s="194"/>
      <c r="I389" s="194"/>
      <c r="J389" s="194"/>
      <c r="K389" s="194"/>
      <c r="L389" s="194"/>
      <c r="M389" s="195"/>
      <c r="N389" s="195"/>
      <c r="O389" s="195"/>
      <c r="P389" s="193"/>
      <c r="Q389" s="193"/>
      <c r="R389" s="193"/>
      <c r="S389" s="193"/>
      <c r="T389" s="193"/>
      <c r="U389" s="193"/>
      <c r="V389" s="193"/>
      <c r="W389" s="193"/>
      <c r="X389" s="193"/>
      <c r="Y389" s="309" t="str">
        <f t="shared" si="18"/>
        <v/>
      </c>
      <c r="Z389" s="196" t="str">
        <f>IF('CES-D Pre-Post'!F390="","",'CES-D Pre-Post'!F390)</f>
        <v/>
      </c>
      <c r="AA389" s="197" t="str">
        <f>IF('CES-D Pre-Post'!AA390="","",'CES-D Pre-Post'!AA390)</f>
        <v/>
      </c>
      <c r="AB389" s="238" t="str">
        <f>'CES-D Pre-Post'!BI390</f>
        <v/>
      </c>
      <c r="AC389" s="238" t="str">
        <f>'CES-D Pre-Post'!BJ390</f>
        <v/>
      </c>
      <c r="AD389" s="238" t="str">
        <f>'CES-D Pre-Post'!BK390</f>
        <v xml:space="preserve"> </v>
      </c>
      <c r="AE389" s="117" t="str">
        <f t="shared" si="19"/>
        <v/>
      </c>
      <c r="AF389" s="117" t="str">
        <f t="shared" si="20"/>
        <v/>
      </c>
    </row>
    <row r="390" spans="1:32" s="117" customFormat="1" ht="15" customHeight="1" x14ac:dyDescent="0.35">
      <c r="A390" s="198"/>
      <c r="B390" s="198"/>
      <c r="C390" s="199"/>
      <c r="D390" s="199"/>
      <c r="E390" s="239"/>
      <c r="F390" s="239"/>
      <c r="G390" s="200"/>
      <c r="H390" s="200"/>
      <c r="I390" s="200"/>
      <c r="J390" s="200"/>
      <c r="K390" s="200"/>
      <c r="L390" s="200"/>
      <c r="M390" s="200"/>
      <c r="N390" s="200"/>
      <c r="O390" s="200"/>
      <c r="P390" s="199"/>
      <c r="Q390" s="199"/>
      <c r="R390" s="199"/>
      <c r="S390" s="199"/>
      <c r="T390" s="199"/>
      <c r="U390" s="199"/>
      <c r="V390" s="199"/>
      <c r="W390" s="199"/>
      <c r="X390" s="199"/>
      <c r="Y390" s="308" t="str">
        <f t="shared" si="18"/>
        <v/>
      </c>
      <c r="Z390" s="196" t="str">
        <f>IF('CES-D Pre-Post'!F391="","",'CES-D Pre-Post'!F391)</f>
        <v/>
      </c>
      <c r="AA390" s="197" t="str">
        <f>IF('CES-D Pre-Post'!AA391="","",'CES-D Pre-Post'!AA391)</f>
        <v/>
      </c>
      <c r="AB390" s="238" t="str">
        <f>'CES-D Pre-Post'!BI391</f>
        <v/>
      </c>
      <c r="AC390" s="238" t="str">
        <f>'CES-D Pre-Post'!BJ391</f>
        <v/>
      </c>
      <c r="AD390" s="238" t="str">
        <f>'CES-D Pre-Post'!BK391</f>
        <v xml:space="preserve"> </v>
      </c>
      <c r="AE390" s="117" t="str">
        <f t="shared" si="19"/>
        <v/>
      </c>
      <c r="AF390" s="117" t="str">
        <f t="shared" si="20"/>
        <v/>
      </c>
    </row>
    <row r="391" spans="1:32" s="117" customFormat="1" ht="15" customHeight="1" x14ac:dyDescent="0.35">
      <c r="A391" s="201"/>
      <c r="B391" s="201"/>
      <c r="C391" s="202"/>
      <c r="D391" s="202"/>
      <c r="E391" s="240"/>
      <c r="F391" s="240"/>
      <c r="G391" s="194"/>
      <c r="H391" s="194"/>
      <c r="I391" s="194"/>
      <c r="J391" s="194"/>
      <c r="K391" s="194"/>
      <c r="L391" s="194"/>
      <c r="M391" s="195"/>
      <c r="N391" s="195"/>
      <c r="O391" s="195"/>
      <c r="P391" s="193"/>
      <c r="Q391" s="193"/>
      <c r="R391" s="193"/>
      <c r="S391" s="193"/>
      <c r="T391" s="193"/>
      <c r="U391" s="193"/>
      <c r="V391" s="193"/>
      <c r="W391" s="193"/>
      <c r="X391" s="193"/>
      <c r="Y391" s="309" t="str">
        <f t="shared" si="18"/>
        <v/>
      </c>
      <c r="Z391" s="196" t="str">
        <f>IF('CES-D Pre-Post'!F392="","",'CES-D Pre-Post'!F392)</f>
        <v/>
      </c>
      <c r="AA391" s="197" t="str">
        <f>IF('CES-D Pre-Post'!AA392="","",'CES-D Pre-Post'!AA392)</f>
        <v/>
      </c>
      <c r="AB391" s="238" t="str">
        <f>'CES-D Pre-Post'!BI392</f>
        <v/>
      </c>
      <c r="AC391" s="238" t="str">
        <f>'CES-D Pre-Post'!BJ392</f>
        <v/>
      </c>
      <c r="AD391" s="238" t="str">
        <f>'CES-D Pre-Post'!BK392</f>
        <v xml:space="preserve"> </v>
      </c>
      <c r="AE391" s="117" t="str">
        <f t="shared" si="19"/>
        <v/>
      </c>
      <c r="AF391" s="117" t="str">
        <f t="shared" si="20"/>
        <v/>
      </c>
    </row>
    <row r="392" spans="1:32" s="117" customFormat="1" ht="15" customHeight="1" x14ac:dyDescent="0.35">
      <c r="A392" s="198"/>
      <c r="B392" s="198"/>
      <c r="C392" s="199"/>
      <c r="D392" s="199"/>
      <c r="E392" s="239"/>
      <c r="F392" s="239"/>
      <c r="G392" s="200"/>
      <c r="H392" s="200"/>
      <c r="I392" s="200"/>
      <c r="J392" s="200"/>
      <c r="K392" s="200"/>
      <c r="L392" s="200"/>
      <c r="M392" s="200"/>
      <c r="N392" s="200"/>
      <c r="O392" s="200"/>
      <c r="P392" s="199"/>
      <c r="Q392" s="199"/>
      <c r="R392" s="199"/>
      <c r="S392" s="199"/>
      <c r="T392" s="199"/>
      <c r="U392" s="199"/>
      <c r="V392" s="199"/>
      <c r="W392" s="199"/>
      <c r="X392" s="199"/>
      <c r="Y392" s="308" t="str">
        <f t="shared" si="18"/>
        <v/>
      </c>
      <c r="Z392" s="196" t="str">
        <f>IF('CES-D Pre-Post'!F393="","",'CES-D Pre-Post'!F393)</f>
        <v/>
      </c>
      <c r="AA392" s="197" t="str">
        <f>IF('CES-D Pre-Post'!AA393="","",'CES-D Pre-Post'!AA393)</f>
        <v/>
      </c>
      <c r="AB392" s="238" t="str">
        <f>'CES-D Pre-Post'!BI393</f>
        <v/>
      </c>
      <c r="AC392" s="238" t="str">
        <f>'CES-D Pre-Post'!BJ393</f>
        <v/>
      </c>
      <c r="AD392" s="238" t="str">
        <f>'CES-D Pre-Post'!BK393</f>
        <v xml:space="preserve"> </v>
      </c>
      <c r="AE392" s="117" t="str">
        <f t="shared" si="19"/>
        <v/>
      </c>
      <c r="AF392" s="117" t="str">
        <f t="shared" si="20"/>
        <v/>
      </c>
    </row>
    <row r="393" spans="1:32" s="117" customFormat="1" ht="15" customHeight="1" x14ac:dyDescent="0.35">
      <c r="A393" s="201"/>
      <c r="B393" s="201"/>
      <c r="C393" s="202"/>
      <c r="D393" s="202"/>
      <c r="E393" s="240"/>
      <c r="F393" s="240"/>
      <c r="G393" s="194"/>
      <c r="H393" s="194"/>
      <c r="I393" s="194"/>
      <c r="J393" s="194"/>
      <c r="K393" s="194"/>
      <c r="L393" s="194"/>
      <c r="M393" s="195"/>
      <c r="N393" s="195"/>
      <c r="O393" s="195"/>
      <c r="P393" s="193"/>
      <c r="Q393" s="193"/>
      <c r="R393" s="193"/>
      <c r="S393" s="193"/>
      <c r="T393" s="193"/>
      <c r="U393" s="193"/>
      <c r="V393" s="193"/>
      <c r="W393" s="193"/>
      <c r="X393" s="193"/>
      <c r="Y393" s="309" t="str">
        <f t="shared" si="18"/>
        <v/>
      </c>
      <c r="Z393" s="196" t="str">
        <f>IF('CES-D Pre-Post'!F394="","",'CES-D Pre-Post'!F394)</f>
        <v/>
      </c>
      <c r="AA393" s="197" t="str">
        <f>IF('CES-D Pre-Post'!AA394="","",'CES-D Pre-Post'!AA394)</f>
        <v/>
      </c>
      <c r="AB393" s="238" t="str">
        <f>'CES-D Pre-Post'!BI394</f>
        <v/>
      </c>
      <c r="AC393" s="238" t="str">
        <f>'CES-D Pre-Post'!BJ394</f>
        <v/>
      </c>
      <c r="AD393" s="238" t="str">
        <f>'CES-D Pre-Post'!BK394</f>
        <v xml:space="preserve"> </v>
      </c>
      <c r="AE393" s="117" t="str">
        <f t="shared" si="19"/>
        <v/>
      </c>
      <c r="AF393" s="117" t="str">
        <f t="shared" si="20"/>
        <v/>
      </c>
    </row>
    <row r="394" spans="1:32" s="117" customFormat="1" ht="15" customHeight="1" x14ac:dyDescent="0.35">
      <c r="A394" s="198"/>
      <c r="B394" s="198"/>
      <c r="C394" s="199"/>
      <c r="D394" s="199"/>
      <c r="E394" s="239"/>
      <c r="F394" s="239"/>
      <c r="G394" s="200"/>
      <c r="H394" s="200"/>
      <c r="I394" s="200"/>
      <c r="J394" s="200"/>
      <c r="K394" s="200"/>
      <c r="L394" s="200"/>
      <c r="M394" s="200"/>
      <c r="N394" s="200"/>
      <c r="O394" s="200"/>
      <c r="P394" s="199"/>
      <c r="Q394" s="199"/>
      <c r="R394" s="199"/>
      <c r="S394" s="199"/>
      <c r="T394" s="199"/>
      <c r="U394" s="199"/>
      <c r="V394" s="199"/>
      <c r="W394" s="199"/>
      <c r="X394" s="199"/>
      <c r="Y394" s="308" t="str">
        <f t="shared" si="18"/>
        <v/>
      </c>
      <c r="Z394" s="196" t="str">
        <f>IF('CES-D Pre-Post'!F395="","",'CES-D Pre-Post'!F395)</f>
        <v/>
      </c>
      <c r="AA394" s="197" t="str">
        <f>IF('CES-D Pre-Post'!AA395="","",'CES-D Pre-Post'!AA395)</f>
        <v/>
      </c>
      <c r="AB394" s="238" t="str">
        <f>'CES-D Pre-Post'!BI395</f>
        <v/>
      </c>
      <c r="AC394" s="238" t="str">
        <f>'CES-D Pre-Post'!BJ395</f>
        <v/>
      </c>
      <c r="AD394" s="238" t="str">
        <f>'CES-D Pre-Post'!BK395</f>
        <v xml:space="preserve"> </v>
      </c>
      <c r="AE394" s="117" t="str">
        <f t="shared" si="19"/>
        <v/>
      </c>
      <c r="AF394" s="117" t="str">
        <f t="shared" si="20"/>
        <v/>
      </c>
    </row>
    <row r="395" spans="1:32" s="117" customFormat="1" ht="15" customHeight="1" x14ac:dyDescent="0.35">
      <c r="A395" s="201"/>
      <c r="B395" s="201"/>
      <c r="C395" s="202"/>
      <c r="D395" s="202"/>
      <c r="E395" s="240"/>
      <c r="F395" s="240"/>
      <c r="G395" s="194"/>
      <c r="H395" s="194"/>
      <c r="I395" s="194"/>
      <c r="J395" s="194"/>
      <c r="K395" s="194"/>
      <c r="L395" s="194"/>
      <c r="M395" s="195"/>
      <c r="N395" s="195"/>
      <c r="O395" s="195"/>
      <c r="P395" s="193"/>
      <c r="Q395" s="193"/>
      <c r="R395" s="193"/>
      <c r="S395" s="193"/>
      <c r="T395" s="193"/>
      <c r="U395" s="193"/>
      <c r="V395" s="193"/>
      <c r="W395" s="193"/>
      <c r="X395" s="193"/>
      <c r="Y395" s="309" t="str">
        <f t="shared" si="18"/>
        <v/>
      </c>
      <c r="Z395" s="196" t="str">
        <f>IF('CES-D Pre-Post'!F396="","",'CES-D Pre-Post'!F396)</f>
        <v/>
      </c>
      <c r="AA395" s="197" t="str">
        <f>IF('CES-D Pre-Post'!AA396="","",'CES-D Pre-Post'!AA396)</f>
        <v/>
      </c>
      <c r="AB395" s="238" t="str">
        <f>'CES-D Pre-Post'!BI396</f>
        <v/>
      </c>
      <c r="AC395" s="238" t="str">
        <f>'CES-D Pre-Post'!BJ396</f>
        <v/>
      </c>
      <c r="AD395" s="238" t="str">
        <f>'CES-D Pre-Post'!BK396</f>
        <v xml:space="preserve"> </v>
      </c>
      <c r="AE395" s="117" t="str">
        <f t="shared" si="19"/>
        <v/>
      </c>
      <c r="AF395" s="117" t="str">
        <f t="shared" si="20"/>
        <v/>
      </c>
    </row>
    <row r="396" spans="1:32" s="117" customFormat="1" ht="15" customHeight="1" x14ac:dyDescent="0.35">
      <c r="A396" s="198"/>
      <c r="B396" s="198"/>
      <c r="C396" s="199"/>
      <c r="D396" s="199"/>
      <c r="E396" s="239"/>
      <c r="F396" s="239"/>
      <c r="G396" s="200"/>
      <c r="H396" s="200"/>
      <c r="I396" s="200"/>
      <c r="J396" s="200"/>
      <c r="K396" s="200"/>
      <c r="L396" s="200"/>
      <c r="M396" s="200"/>
      <c r="N396" s="200"/>
      <c r="O396" s="200"/>
      <c r="P396" s="199"/>
      <c r="Q396" s="199"/>
      <c r="R396" s="199"/>
      <c r="S396" s="199"/>
      <c r="T396" s="199"/>
      <c r="U396" s="199"/>
      <c r="V396" s="199"/>
      <c r="W396" s="199"/>
      <c r="X396" s="199"/>
      <c r="Y396" s="308" t="str">
        <f t="shared" si="18"/>
        <v/>
      </c>
      <c r="Z396" s="196" t="str">
        <f>IF('CES-D Pre-Post'!F397="","",'CES-D Pre-Post'!F397)</f>
        <v/>
      </c>
      <c r="AA396" s="197" t="str">
        <f>IF('CES-D Pre-Post'!AA397="","",'CES-D Pre-Post'!AA397)</f>
        <v/>
      </c>
      <c r="AB396" s="238" t="str">
        <f>'CES-D Pre-Post'!BI397</f>
        <v/>
      </c>
      <c r="AC396" s="238" t="str">
        <f>'CES-D Pre-Post'!BJ397</f>
        <v/>
      </c>
      <c r="AD396" s="238" t="str">
        <f>'CES-D Pre-Post'!BK397</f>
        <v xml:space="preserve"> </v>
      </c>
      <c r="AE396" s="117" t="str">
        <f t="shared" si="19"/>
        <v/>
      </c>
      <c r="AF396" s="117" t="str">
        <f t="shared" si="20"/>
        <v/>
      </c>
    </row>
    <row r="397" spans="1:32" s="117" customFormat="1" ht="15" customHeight="1" x14ac:dyDescent="0.35">
      <c r="A397" s="201"/>
      <c r="B397" s="201"/>
      <c r="C397" s="202"/>
      <c r="D397" s="202"/>
      <c r="E397" s="240"/>
      <c r="F397" s="240"/>
      <c r="G397" s="194"/>
      <c r="H397" s="194"/>
      <c r="I397" s="194"/>
      <c r="J397" s="194"/>
      <c r="K397" s="194"/>
      <c r="L397" s="194"/>
      <c r="M397" s="195"/>
      <c r="N397" s="195"/>
      <c r="O397" s="195"/>
      <c r="P397" s="193"/>
      <c r="Q397" s="193"/>
      <c r="R397" s="193"/>
      <c r="S397" s="193"/>
      <c r="T397" s="193"/>
      <c r="U397" s="193"/>
      <c r="V397" s="193"/>
      <c r="W397" s="193"/>
      <c r="X397" s="193"/>
      <c r="Y397" s="309" t="str">
        <f t="shared" si="18"/>
        <v/>
      </c>
      <c r="Z397" s="196" t="str">
        <f>IF('CES-D Pre-Post'!F398="","",'CES-D Pre-Post'!F398)</f>
        <v/>
      </c>
      <c r="AA397" s="197" t="str">
        <f>IF('CES-D Pre-Post'!AA398="","",'CES-D Pre-Post'!AA398)</f>
        <v/>
      </c>
      <c r="AB397" s="238" t="str">
        <f>'CES-D Pre-Post'!BI398</f>
        <v/>
      </c>
      <c r="AC397" s="238" t="str">
        <f>'CES-D Pre-Post'!BJ398</f>
        <v/>
      </c>
      <c r="AD397" s="238" t="str">
        <f>'CES-D Pre-Post'!BK398</f>
        <v xml:space="preserve"> </v>
      </c>
      <c r="AE397" s="117" t="str">
        <f t="shared" si="19"/>
        <v/>
      </c>
      <c r="AF397" s="117" t="str">
        <f t="shared" si="20"/>
        <v/>
      </c>
    </row>
    <row r="398" spans="1:32" s="117" customFormat="1" ht="15" customHeight="1" x14ac:dyDescent="0.35">
      <c r="A398" s="198"/>
      <c r="B398" s="198"/>
      <c r="C398" s="199"/>
      <c r="D398" s="199"/>
      <c r="E398" s="239"/>
      <c r="F398" s="239"/>
      <c r="G398" s="200"/>
      <c r="H398" s="200"/>
      <c r="I398" s="200"/>
      <c r="J398" s="200"/>
      <c r="K398" s="200"/>
      <c r="L398" s="200"/>
      <c r="M398" s="200"/>
      <c r="N398" s="200"/>
      <c r="O398" s="200"/>
      <c r="P398" s="199"/>
      <c r="Q398" s="199"/>
      <c r="R398" s="199"/>
      <c r="S398" s="199"/>
      <c r="T398" s="199"/>
      <c r="U398" s="199"/>
      <c r="V398" s="199"/>
      <c r="W398" s="199"/>
      <c r="X398" s="199"/>
      <c r="Y398" s="308" t="str">
        <f t="shared" si="18"/>
        <v/>
      </c>
      <c r="Z398" s="196" t="str">
        <f>IF('CES-D Pre-Post'!F399="","",'CES-D Pre-Post'!F399)</f>
        <v/>
      </c>
      <c r="AA398" s="197" t="str">
        <f>IF('CES-D Pre-Post'!AA399="","",'CES-D Pre-Post'!AA399)</f>
        <v/>
      </c>
      <c r="AB398" s="238" t="str">
        <f>'CES-D Pre-Post'!BI399</f>
        <v/>
      </c>
      <c r="AC398" s="238" t="str">
        <f>'CES-D Pre-Post'!BJ399</f>
        <v/>
      </c>
      <c r="AD398" s="238" t="str">
        <f>'CES-D Pre-Post'!BK399</f>
        <v xml:space="preserve"> </v>
      </c>
      <c r="AE398" s="117" t="str">
        <f t="shared" si="19"/>
        <v/>
      </c>
      <c r="AF398" s="117" t="str">
        <f t="shared" si="20"/>
        <v/>
      </c>
    </row>
    <row r="399" spans="1:32" s="117" customFormat="1" ht="15" customHeight="1" x14ac:dyDescent="0.35">
      <c r="A399" s="201"/>
      <c r="B399" s="201"/>
      <c r="C399" s="202"/>
      <c r="D399" s="202"/>
      <c r="E399" s="240"/>
      <c r="F399" s="240"/>
      <c r="G399" s="194"/>
      <c r="H399" s="194"/>
      <c r="I399" s="194"/>
      <c r="J399" s="194"/>
      <c r="K399" s="194"/>
      <c r="L399" s="194"/>
      <c r="M399" s="195"/>
      <c r="N399" s="195"/>
      <c r="O399" s="195"/>
      <c r="P399" s="193"/>
      <c r="Q399" s="193"/>
      <c r="R399" s="193"/>
      <c r="S399" s="193"/>
      <c r="T399" s="193"/>
      <c r="U399" s="193"/>
      <c r="V399" s="193"/>
      <c r="W399" s="193"/>
      <c r="X399" s="193"/>
      <c r="Y399" s="309" t="str">
        <f t="shared" si="18"/>
        <v/>
      </c>
      <c r="Z399" s="196" t="str">
        <f>IF('CES-D Pre-Post'!F400="","",'CES-D Pre-Post'!F400)</f>
        <v/>
      </c>
      <c r="AA399" s="197" t="str">
        <f>IF('CES-D Pre-Post'!AA400="","",'CES-D Pre-Post'!AA400)</f>
        <v/>
      </c>
      <c r="AB399" s="238" t="str">
        <f>'CES-D Pre-Post'!BI400</f>
        <v/>
      </c>
      <c r="AC399" s="238" t="str">
        <f>'CES-D Pre-Post'!BJ400</f>
        <v/>
      </c>
      <c r="AD399" s="238" t="str">
        <f>'CES-D Pre-Post'!BK400</f>
        <v xml:space="preserve"> </v>
      </c>
      <c r="AE399" s="117" t="str">
        <f t="shared" si="19"/>
        <v/>
      </c>
      <c r="AF399" s="117" t="str">
        <f t="shared" si="20"/>
        <v/>
      </c>
    </row>
    <row r="400" spans="1:32" s="117" customFormat="1" ht="15" customHeight="1" x14ac:dyDescent="0.35">
      <c r="A400" s="198"/>
      <c r="B400" s="198"/>
      <c r="C400" s="199"/>
      <c r="D400" s="199"/>
      <c r="E400" s="239"/>
      <c r="F400" s="239"/>
      <c r="G400" s="200"/>
      <c r="H400" s="200"/>
      <c r="I400" s="200"/>
      <c r="J400" s="200"/>
      <c r="K400" s="200"/>
      <c r="L400" s="200"/>
      <c r="M400" s="200"/>
      <c r="N400" s="200"/>
      <c r="O400" s="200"/>
      <c r="P400" s="199"/>
      <c r="Q400" s="199"/>
      <c r="R400" s="199"/>
      <c r="S400" s="199"/>
      <c r="T400" s="199"/>
      <c r="U400" s="199"/>
      <c r="V400" s="199"/>
      <c r="W400" s="199"/>
      <c r="X400" s="199"/>
      <c r="Y400" s="308" t="str">
        <f t="shared" si="18"/>
        <v/>
      </c>
      <c r="Z400" s="196" t="str">
        <f>IF('CES-D Pre-Post'!F401="","",'CES-D Pre-Post'!F401)</f>
        <v/>
      </c>
      <c r="AA400" s="197" t="str">
        <f>IF('CES-D Pre-Post'!AA401="","",'CES-D Pre-Post'!AA401)</f>
        <v/>
      </c>
      <c r="AB400" s="238" t="str">
        <f>'CES-D Pre-Post'!BI401</f>
        <v/>
      </c>
      <c r="AC400" s="238" t="str">
        <f>'CES-D Pre-Post'!BJ401</f>
        <v/>
      </c>
      <c r="AD400" s="238" t="str">
        <f>'CES-D Pre-Post'!BK401</f>
        <v xml:space="preserve"> </v>
      </c>
      <c r="AE400" s="117" t="str">
        <f t="shared" si="19"/>
        <v/>
      </c>
      <c r="AF400" s="117" t="str">
        <f t="shared" si="20"/>
        <v/>
      </c>
    </row>
    <row r="401" spans="1:32" s="117" customFormat="1" ht="15" customHeight="1" x14ac:dyDescent="0.35">
      <c r="A401" s="201"/>
      <c r="B401" s="201"/>
      <c r="C401" s="202"/>
      <c r="D401" s="202"/>
      <c r="E401" s="240"/>
      <c r="F401" s="240"/>
      <c r="G401" s="194"/>
      <c r="H401" s="194"/>
      <c r="I401" s="194"/>
      <c r="J401" s="194"/>
      <c r="K401" s="194"/>
      <c r="L401" s="194"/>
      <c r="M401" s="195"/>
      <c r="N401" s="195"/>
      <c r="O401" s="195"/>
      <c r="P401" s="193"/>
      <c r="Q401" s="193"/>
      <c r="R401" s="193"/>
      <c r="S401" s="193"/>
      <c r="T401" s="193"/>
      <c r="U401" s="193"/>
      <c r="V401" s="193"/>
      <c r="W401" s="193"/>
      <c r="X401" s="193"/>
      <c r="Y401" s="309" t="str">
        <f t="shared" si="18"/>
        <v/>
      </c>
      <c r="Z401" s="196" t="str">
        <f>IF('CES-D Pre-Post'!F402="","",'CES-D Pre-Post'!F402)</f>
        <v/>
      </c>
      <c r="AA401" s="197" t="str">
        <f>IF('CES-D Pre-Post'!AA402="","",'CES-D Pre-Post'!AA402)</f>
        <v/>
      </c>
      <c r="AB401" s="238" t="str">
        <f>'CES-D Pre-Post'!BI402</f>
        <v/>
      </c>
      <c r="AC401" s="238" t="str">
        <f>'CES-D Pre-Post'!BJ402</f>
        <v/>
      </c>
      <c r="AD401" s="238" t="str">
        <f>'CES-D Pre-Post'!BK402</f>
        <v xml:space="preserve"> </v>
      </c>
      <c r="AE401" s="117" t="str">
        <f t="shared" si="19"/>
        <v/>
      </c>
      <c r="AF401" s="117" t="str">
        <f t="shared" si="20"/>
        <v/>
      </c>
    </row>
    <row r="402" spans="1:32" s="117" customFormat="1" ht="15" customHeight="1" x14ac:dyDescent="0.35">
      <c r="A402" s="198"/>
      <c r="B402" s="198"/>
      <c r="C402" s="199"/>
      <c r="D402" s="199"/>
      <c r="E402" s="239"/>
      <c r="F402" s="239"/>
      <c r="G402" s="200"/>
      <c r="H402" s="200"/>
      <c r="I402" s="200"/>
      <c r="J402" s="200"/>
      <c r="K402" s="200"/>
      <c r="L402" s="200"/>
      <c r="M402" s="200"/>
      <c r="N402" s="200"/>
      <c r="O402" s="200"/>
      <c r="P402" s="199"/>
      <c r="Q402" s="199"/>
      <c r="R402" s="199"/>
      <c r="S402" s="199"/>
      <c r="T402" s="199"/>
      <c r="U402" s="199"/>
      <c r="V402" s="199"/>
      <c r="W402" s="199"/>
      <c r="X402" s="199"/>
      <c r="Y402" s="308" t="str">
        <f t="shared" si="18"/>
        <v/>
      </c>
      <c r="Z402" s="196" t="str">
        <f>IF('CES-D Pre-Post'!F403="","",'CES-D Pre-Post'!F403)</f>
        <v/>
      </c>
      <c r="AA402" s="197" t="str">
        <f>IF('CES-D Pre-Post'!AA403="","",'CES-D Pre-Post'!AA403)</f>
        <v/>
      </c>
      <c r="AB402" s="238" t="str">
        <f>'CES-D Pre-Post'!BI403</f>
        <v/>
      </c>
      <c r="AC402" s="238" t="str">
        <f>'CES-D Pre-Post'!BJ403</f>
        <v/>
      </c>
      <c r="AD402" s="238" t="str">
        <f>'CES-D Pre-Post'!BK403</f>
        <v xml:space="preserve"> </v>
      </c>
      <c r="AE402" s="117" t="str">
        <f t="shared" si="19"/>
        <v/>
      </c>
      <c r="AF402" s="117" t="str">
        <f t="shared" si="20"/>
        <v/>
      </c>
    </row>
    <row r="403" spans="1:32" s="117" customFormat="1" ht="15" customHeight="1" x14ac:dyDescent="0.35">
      <c r="A403" s="201"/>
      <c r="B403" s="201"/>
      <c r="C403" s="202"/>
      <c r="D403" s="202"/>
      <c r="E403" s="240"/>
      <c r="F403" s="240"/>
      <c r="G403" s="194"/>
      <c r="H403" s="194"/>
      <c r="I403" s="194"/>
      <c r="J403" s="194"/>
      <c r="K403" s="194"/>
      <c r="L403" s="194"/>
      <c r="M403" s="195"/>
      <c r="N403" s="195"/>
      <c r="O403" s="195"/>
      <c r="P403" s="193"/>
      <c r="Q403" s="193"/>
      <c r="R403" s="193"/>
      <c r="S403" s="193"/>
      <c r="T403" s="193"/>
      <c r="U403" s="193"/>
      <c r="V403" s="193"/>
      <c r="W403" s="193"/>
      <c r="X403" s="193"/>
      <c r="Y403" s="309" t="str">
        <f t="shared" si="18"/>
        <v/>
      </c>
      <c r="Z403" s="196" t="str">
        <f>IF('CES-D Pre-Post'!F404="","",'CES-D Pre-Post'!F404)</f>
        <v/>
      </c>
      <c r="AA403" s="197" t="str">
        <f>IF('CES-D Pre-Post'!AA404="","",'CES-D Pre-Post'!AA404)</f>
        <v/>
      </c>
      <c r="AB403" s="238" t="str">
        <f>'CES-D Pre-Post'!BI404</f>
        <v/>
      </c>
      <c r="AC403" s="238" t="str">
        <f>'CES-D Pre-Post'!BJ404</f>
        <v/>
      </c>
      <c r="AD403" s="238" t="str">
        <f>'CES-D Pre-Post'!BK404</f>
        <v xml:space="preserve"> </v>
      </c>
      <c r="AE403" s="117" t="str">
        <f t="shared" si="19"/>
        <v/>
      </c>
      <c r="AF403" s="117" t="str">
        <f t="shared" si="20"/>
        <v/>
      </c>
    </row>
    <row r="404" spans="1:32" s="117" customFormat="1" ht="15" customHeight="1" x14ac:dyDescent="0.35">
      <c r="A404" s="198"/>
      <c r="B404" s="198"/>
      <c r="C404" s="199"/>
      <c r="D404" s="199"/>
      <c r="E404" s="239"/>
      <c r="F404" s="239"/>
      <c r="G404" s="200"/>
      <c r="H404" s="200"/>
      <c r="I404" s="200"/>
      <c r="J404" s="200"/>
      <c r="K404" s="200"/>
      <c r="L404" s="200"/>
      <c r="M404" s="200"/>
      <c r="N404" s="200"/>
      <c r="O404" s="200"/>
      <c r="P404" s="199"/>
      <c r="Q404" s="199"/>
      <c r="R404" s="199"/>
      <c r="S404" s="199"/>
      <c r="T404" s="199"/>
      <c r="U404" s="199"/>
      <c r="V404" s="199"/>
      <c r="W404" s="199"/>
      <c r="X404" s="199"/>
      <c r="Y404" s="308" t="str">
        <f t="shared" si="18"/>
        <v/>
      </c>
      <c r="Z404" s="196" t="str">
        <f>IF('CES-D Pre-Post'!F405="","",'CES-D Pre-Post'!F405)</f>
        <v/>
      </c>
      <c r="AA404" s="197" t="str">
        <f>IF('CES-D Pre-Post'!AA405="","",'CES-D Pre-Post'!AA405)</f>
        <v/>
      </c>
      <c r="AB404" s="238" t="str">
        <f>'CES-D Pre-Post'!BI405</f>
        <v/>
      </c>
      <c r="AC404" s="238" t="str">
        <f>'CES-D Pre-Post'!BJ405</f>
        <v/>
      </c>
      <c r="AD404" s="238" t="str">
        <f>'CES-D Pre-Post'!BK405</f>
        <v xml:space="preserve"> </v>
      </c>
      <c r="AE404" s="117" t="str">
        <f t="shared" si="19"/>
        <v/>
      </c>
      <c r="AF404" s="117" t="str">
        <f t="shared" si="20"/>
        <v/>
      </c>
    </row>
    <row r="405" spans="1:32" s="117" customFormat="1" ht="15" customHeight="1" x14ac:dyDescent="0.35">
      <c r="A405" s="201"/>
      <c r="B405" s="201"/>
      <c r="C405" s="202"/>
      <c r="D405" s="202"/>
      <c r="E405" s="240"/>
      <c r="F405" s="240"/>
      <c r="G405" s="194"/>
      <c r="H405" s="194"/>
      <c r="I405" s="194"/>
      <c r="J405" s="194"/>
      <c r="K405" s="194"/>
      <c r="L405" s="194"/>
      <c r="M405" s="195"/>
      <c r="N405" s="195"/>
      <c r="O405" s="195"/>
      <c r="P405" s="193"/>
      <c r="Q405" s="193"/>
      <c r="R405" s="193"/>
      <c r="S405" s="193"/>
      <c r="T405" s="193"/>
      <c r="U405" s="193"/>
      <c r="V405" s="193"/>
      <c r="W405" s="193"/>
      <c r="X405" s="193"/>
      <c r="Y405" s="309" t="str">
        <f t="shared" si="18"/>
        <v/>
      </c>
      <c r="Z405" s="196" t="str">
        <f>IF('CES-D Pre-Post'!F406="","",'CES-D Pre-Post'!F406)</f>
        <v/>
      </c>
      <c r="AA405" s="197" t="str">
        <f>IF('CES-D Pre-Post'!AA406="","",'CES-D Pre-Post'!AA406)</f>
        <v/>
      </c>
      <c r="AB405" s="238" t="str">
        <f>'CES-D Pre-Post'!BI406</f>
        <v/>
      </c>
      <c r="AC405" s="238" t="str">
        <f>'CES-D Pre-Post'!BJ406</f>
        <v/>
      </c>
      <c r="AD405" s="238" t="str">
        <f>'CES-D Pre-Post'!BK406</f>
        <v xml:space="preserve"> </v>
      </c>
      <c r="AE405" s="117" t="str">
        <f t="shared" si="19"/>
        <v/>
      </c>
      <c r="AF405" s="117" t="str">
        <f t="shared" si="20"/>
        <v/>
      </c>
    </row>
    <row r="406" spans="1:32" s="117" customFormat="1" ht="15" customHeight="1" x14ac:dyDescent="0.35">
      <c r="A406" s="198"/>
      <c r="B406" s="198"/>
      <c r="C406" s="199"/>
      <c r="D406" s="199"/>
      <c r="E406" s="239"/>
      <c r="F406" s="239"/>
      <c r="G406" s="200"/>
      <c r="H406" s="200"/>
      <c r="I406" s="200"/>
      <c r="J406" s="200"/>
      <c r="K406" s="200"/>
      <c r="L406" s="200"/>
      <c r="M406" s="200"/>
      <c r="N406" s="200"/>
      <c r="O406" s="200"/>
      <c r="P406" s="199"/>
      <c r="Q406" s="199"/>
      <c r="R406" s="199"/>
      <c r="S406" s="199"/>
      <c r="T406" s="199"/>
      <c r="U406" s="199"/>
      <c r="V406" s="199"/>
      <c r="W406" s="199"/>
      <c r="X406" s="199"/>
      <c r="Y406" s="308" t="str">
        <f t="shared" si="18"/>
        <v/>
      </c>
      <c r="Z406" s="196" t="str">
        <f>IF('CES-D Pre-Post'!F407="","",'CES-D Pre-Post'!F407)</f>
        <v/>
      </c>
      <c r="AA406" s="197" t="str">
        <f>IF('CES-D Pre-Post'!AA407="","",'CES-D Pre-Post'!AA407)</f>
        <v/>
      </c>
      <c r="AB406" s="238" t="str">
        <f>'CES-D Pre-Post'!BI407</f>
        <v/>
      </c>
      <c r="AC406" s="238" t="str">
        <f>'CES-D Pre-Post'!BJ407</f>
        <v/>
      </c>
      <c r="AD406" s="238" t="str">
        <f>'CES-D Pre-Post'!BK407</f>
        <v xml:space="preserve"> </v>
      </c>
      <c r="AE406" s="117" t="str">
        <f t="shared" si="19"/>
        <v/>
      </c>
      <c r="AF406" s="117" t="str">
        <f t="shared" si="20"/>
        <v/>
      </c>
    </row>
    <row r="407" spans="1:32" s="117" customFormat="1" ht="15" customHeight="1" x14ac:dyDescent="0.35">
      <c r="A407" s="201"/>
      <c r="B407" s="201"/>
      <c r="C407" s="202"/>
      <c r="D407" s="202"/>
      <c r="E407" s="240"/>
      <c r="F407" s="240"/>
      <c r="G407" s="194"/>
      <c r="H407" s="194"/>
      <c r="I407" s="194"/>
      <c r="J407" s="194"/>
      <c r="K407" s="194"/>
      <c r="L407" s="194"/>
      <c r="M407" s="195"/>
      <c r="N407" s="195"/>
      <c r="O407" s="195"/>
      <c r="P407" s="193"/>
      <c r="Q407" s="193"/>
      <c r="R407" s="193"/>
      <c r="S407" s="193"/>
      <c r="T407" s="193"/>
      <c r="U407" s="193"/>
      <c r="V407" s="193"/>
      <c r="W407" s="193"/>
      <c r="X407" s="193"/>
      <c r="Y407" s="309" t="str">
        <f t="shared" si="18"/>
        <v/>
      </c>
      <c r="Z407" s="196" t="str">
        <f>IF('CES-D Pre-Post'!F408="","",'CES-D Pre-Post'!F408)</f>
        <v/>
      </c>
      <c r="AA407" s="197" t="str">
        <f>IF('CES-D Pre-Post'!AA408="","",'CES-D Pre-Post'!AA408)</f>
        <v/>
      </c>
      <c r="AB407" s="238" t="str">
        <f>'CES-D Pre-Post'!BI408</f>
        <v/>
      </c>
      <c r="AC407" s="238" t="str">
        <f>'CES-D Pre-Post'!BJ408</f>
        <v/>
      </c>
      <c r="AD407" s="238" t="str">
        <f>'CES-D Pre-Post'!BK408</f>
        <v xml:space="preserve"> </v>
      </c>
      <c r="AE407" s="117" t="str">
        <f t="shared" si="19"/>
        <v/>
      </c>
      <c r="AF407" s="117" t="str">
        <f t="shared" si="20"/>
        <v/>
      </c>
    </row>
    <row r="408" spans="1:32" s="117" customFormat="1" ht="15" customHeight="1" x14ac:dyDescent="0.35">
      <c r="A408" s="198"/>
      <c r="B408" s="198"/>
      <c r="C408" s="199"/>
      <c r="D408" s="199"/>
      <c r="E408" s="239"/>
      <c r="F408" s="239"/>
      <c r="G408" s="200"/>
      <c r="H408" s="200"/>
      <c r="I408" s="200"/>
      <c r="J408" s="200"/>
      <c r="K408" s="200"/>
      <c r="L408" s="200"/>
      <c r="M408" s="200"/>
      <c r="N408" s="200"/>
      <c r="O408" s="200"/>
      <c r="P408" s="199"/>
      <c r="Q408" s="199"/>
      <c r="R408" s="199"/>
      <c r="S408" s="199"/>
      <c r="T408" s="199"/>
      <c r="U408" s="199"/>
      <c r="V408" s="199"/>
      <c r="W408" s="199"/>
      <c r="X408" s="199"/>
      <c r="Y408" s="308" t="str">
        <f t="shared" si="18"/>
        <v/>
      </c>
      <c r="Z408" s="196" t="str">
        <f>IF('CES-D Pre-Post'!F409="","",'CES-D Pre-Post'!F409)</f>
        <v/>
      </c>
      <c r="AA408" s="197" t="str">
        <f>IF('CES-D Pre-Post'!AA409="","",'CES-D Pre-Post'!AA409)</f>
        <v/>
      </c>
      <c r="AB408" s="238" t="str">
        <f>'CES-D Pre-Post'!BI409</f>
        <v/>
      </c>
      <c r="AC408" s="238" t="str">
        <f>'CES-D Pre-Post'!BJ409</f>
        <v/>
      </c>
      <c r="AD408" s="238" t="str">
        <f>'CES-D Pre-Post'!BK409</f>
        <v xml:space="preserve"> </v>
      </c>
      <c r="AE408" s="117" t="str">
        <f t="shared" si="19"/>
        <v/>
      </c>
      <c r="AF408" s="117" t="str">
        <f t="shared" si="20"/>
        <v/>
      </c>
    </row>
    <row r="409" spans="1:32" s="117" customFormat="1" ht="15" customHeight="1" x14ac:dyDescent="0.35">
      <c r="A409" s="201"/>
      <c r="B409" s="201"/>
      <c r="C409" s="202"/>
      <c r="D409" s="202"/>
      <c r="E409" s="240"/>
      <c r="F409" s="240"/>
      <c r="G409" s="194"/>
      <c r="H409" s="194"/>
      <c r="I409" s="194"/>
      <c r="J409" s="194"/>
      <c r="K409" s="194"/>
      <c r="L409" s="194"/>
      <c r="M409" s="195"/>
      <c r="N409" s="195"/>
      <c r="O409" s="195"/>
      <c r="P409" s="193"/>
      <c r="Q409" s="193"/>
      <c r="R409" s="193"/>
      <c r="S409" s="193"/>
      <c r="T409" s="193"/>
      <c r="U409" s="193"/>
      <c r="V409" s="193"/>
      <c r="W409" s="193"/>
      <c r="X409" s="193"/>
      <c r="Y409" s="309" t="str">
        <f t="shared" si="18"/>
        <v/>
      </c>
      <c r="Z409" s="196" t="str">
        <f>IF('CES-D Pre-Post'!F410="","",'CES-D Pre-Post'!F410)</f>
        <v/>
      </c>
      <c r="AA409" s="197" t="str">
        <f>IF('CES-D Pre-Post'!AA410="","",'CES-D Pre-Post'!AA410)</f>
        <v/>
      </c>
      <c r="AB409" s="238" t="str">
        <f>'CES-D Pre-Post'!BI410</f>
        <v/>
      </c>
      <c r="AC409" s="238" t="str">
        <f>'CES-D Pre-Post'!BJ410</f>
        <v/>
      </c>
      <c r="AD409" s="238" t="str">
        <f>'CES-D Pre-Post'!BK410</f>
        <v xml:space="preserve"> </v>
      </c>
      <c r="AE409" s="117" t="str">
        <f t="shared" si="19"/>
        <v/>
      </c>
      <c r="AF409" s="117" t="str">
        <f t="shared" si="20"/>
        <v/>
      </c>
    </row>
    <row r="410" spans="1:32" s="117" customFormat="1" ht="15" customHeight="1" x14ac:dyDescent="0.35">
      <c r="A410" s="198"/>
      <c r="B410" s="198"/>
      <c r="C410" s="199"/>
      <c r="D410" s="199"/>
      <c r="E410" s="239"/>
      <c r="F410" s="239"/>
      <c r="G410" s="200"/>
      <c r="H410" s="200"/>
      <c r="I410" s="200"/>
      <c r="J410" s="200"/>
      <c r="K410" s="200"/>
      <c r="L410" s="200"/>
      <c r="M410" s="200"/>
      <c r="N410" s="200"/>
      <c r="O410" s="200"/>
      <c r="P410" s="199"/>
      <c r="Q410" s="199"/>
      <c r="R410" s="199"/>
      <c r="S410" s="199"/>
      <c r="T410" s="199"/>
      <c r="U410" s="199"/>
      <c r="V410" s="199"/>
      <c r="W410" s="199"/>
      <c r="X410" s="199"/>
      <c r="Y410" s="308" t="str">
        <f t="shared" si="18"/>
        <v/>
      </c>
      <c r="Z410" s="196" t="str">
        <f>IF('CES-D Pre-Post'!F411="","",'CES-D Pre-Post'!F411)</f>
        <v/>
      </c>
      <c r="AA410" s="197" t="str">
        <f>IF('CES-D Pre-Post'!AA411="","",'CES-D Pre-Post'!AA411)</f>
        <v/>
      </c>
      <c r="AB410" s="238" t="str">
        <f>'CES-D Pre-Post'!BI411</f>
        <v/>
      </c>
      <c r="AC410" s="238" t="str">
        <f>'CES-D Pre-Post'!BJ411</f>
        <v/>
      </c>
      <c r="AD410" s="238" t="str">
        <f>'CES-D Pre-Post'!BK411</f>
        <v xml:space="preserve"> </v>
      </c>
      <c r="AE410" s="117" t="str">
        <f t="shared" si="19"/>
        <v/>
      </c>
      <c r="AF410" s="117" t="str">
        <f t="shared" si="20"/>
        <v/>
      </c>
    </row>
    <row r="411" spans="1:32" s="117" customFormat="1" ht="15" customHeight="1" x14ac:dyDescent="0.35">
      <c r="A411" s="201"/>
      <c r="B411" s="201"/>
      <c r="C411" s="202"/>
      <c r="D411" s="202"/>
      <c r="E411" s="240"/>
      <c r="F411" s="240"/>
      <c r="G411" s="194"/>
      <c r="H411" s="194"/>
      <c r="I411" s="194"/>
      <c r="J411" s="194"/>
      <c r="K411" s="194"/>
      <c r="L411" s="194"/>
      <c r="M411" s="195"/>
      <c r="N411" s="195"/>
      <c r="O411" s="195"/>
      <c r="P411" s="193"/>
      <c r="Q411" s="193"/>
      <c r="R411" s="193"/>
      <c r="S411" s="193"/>
      <c r="T411" s="193"/>
      <c r="U411" s="193"/>
      <c r="V411" s="193"/>
      <c r="W411" s="193"/>
      <c r="X411" s="193"/>
      <c r="Y411" s="309" t="str">
        <f t="shared" si="18"/>
        <v/>
      </c>
      <c r="Z411" s="196" t="str">
        <f>IF('CES-D Pre-Post'!F412="","",'CES-D Pre-Post'!F412)</f>
        <v/>
      </c>
      <c r="AA411" s="197" t="str">
        <f>IF('CES-D Pre-Post'!AA412="","",'CES-D Pre-Post'!AA412)</f>
        <v/>
      </c>
      <c r="AB411" s="238" t="str">
        <f>'CES-D Pre-Post'!BI412</f>
        <v/>
      </c>
      <c r="AC411" s="238" t="str">
        <f>'CES-D Pre-Post'!BJ412</f>
        <v/>
      </c>
      <c r="AD411" s="238" t="str">
        <f>'CES-D Pre-Post'!BK412</f>
        <v xml:space="preserve"> </v>
      </c>
      <c r="AE411" s="117" t="str">
        <f t="shared" si="19"/>
        <v/>
      </c>
      <c r="AF411" s="117" t="str">
        <f t="shared" si="20"/>
        <v/>
      </c>
    </row>
    <row r="412" spans="1:32" s="117" customFormat="1" ht="15" customHeight="1" x14ac:dyDescent="0.35">
      <c r="A412" s="198"/>
      <c r="B412" s="198"/>
      <c r="C412" s="199"/>
      <c r="D412" s="199"/>
      <c r="E412" s="239"/>
      <c r="F412" s="239"/>
      <c r="G412" s="200"/>
      <c r="H412" s="200"/>
      <c r="I412" s="200"/>
      <c r="J412" s="200"/>
      <c r="K412" s="200"/>
      <c r="L412" s="200"/>
      <c r="M412" s="200"/>
      <c r="N412" s="200"/>
      <c r="O412" s="200"/>
      <c r="P412" s="199"/>
      <c r="Q412" s="199"/>
      <c r="R412" s="199"/>
      <c r="S412" s="199"/>
      <c r="T412" s="199"/>
      <c r="U412" s="199"/>
      <c r="V412" s="199"/>
      <c r="W412" s="199"/>
      <c r="X412" s="199"/>
      <c r="Y412" s="308" t="str">
        <f t="shared" si="18"/>
        <v/>
      </c>
      <c r="Z412" s="196" t="str">
        <f>IF('CES-D Pre-Post'!F413="","",'CES-D Pre-Post'!F413)</f>
        <v/>
      </c>
      <c r="AA412" s="197" t="str">
        <f>IF('CES-D Pre-Post'!AA413="","",'CES-D Pre-Post'!AA413)</f>
        <v/>
      </c>
      <c r="AB412" s="238" t="str">
        <f>'CES-D Pre-Post'!BI413</f>
        <v/>
      </c>
      <c r="AC412" s="238" t="str">
        <f>'CES-D Pre-Post'!BJ413</f>
        <v/>
      </c>
      <c r="AD412" s="238" t="str">
        <f>'CES-D Pre-Post'!BK413</f>
        <v xml:space="preserve"> </v>
      </c>
      <c r="AE412" s="117" t="str">
        <f t="shared" si="19"/>
        <v/>
      </c>
      <c r="AF412" s="117" t="str">
        <f t="shared" si="20"/>
        <v/>
      </c>
    </row>
    <row r="413" spans="1:32" s="117" customFormat="1" ht="15" customHeight="1" x14ac:dyDescent="0.35">
      <c r="A413" s="201"/>
      <c r="B413" s="201"/>
      <c r="C413" s="202"/>
      <c r="D413" s="202"/>
      <c r="E413" s="240"/>
      <c r="F413" s="240"/>
      <c r="G413" s="194"/>
      <c r="H413" s="194"/>
      <c r="I413" s="194"/>
      <c r="J413" s="194"/>
      <c r="K413" s="194"/>
      <c r="L413" s="194"/>
      <c r="M413" s="195"/>
      <c r="N413" s="195"/>
      <c r="O413" s="195"/>
      <c r="P413" s="193"/>
      <c r="Q413" s="193"/>
      <c r="R413" s="193"/>
      <c r="S413" s="193"/>
      <c r="T413" s="193"/>
      <c r="U413" s="193"/>
      <c r="V413" s="193"/>
      <c r="W413" s="193"/>
      <c r="X413" s="193"/>
      <c r="Y413" s="309" t="str">
        <f t="shared" si="18"/>
        <v/>
      </c>
      <c r="Z413" s="196" t="str">
        <f>IF('CES-D Pre-Post'!F414="","",'CES-D Pre-Post'!F414)</f>
        <v/>
      </c>
      <c r="AA413" s="197" t="str">
        <f>IF('CES-D Pre-Post'!AA414="","",'CES-D Pre-Post'!AA414)</f>
        <v/>
      </c>
      <c r="AB413" s="238" t="str">
        <f>'CES-D Pre-Post'!BI414</f>
        <v/>
      </c>
      <c r="AC413" s="238" t="str">
        <f>'CES-D Pre-Post'!BJ414</f>
        <v/>
      </c>
      <c r="AD413" s="238" t="str">
        <f>'CES-D Pre-Post'!BK414</f>
        <v xml:space="preserve"> </v>
      </c>
      <c r="AE413" s="117" t="str">
        <f t="shared" si="19"/>
        <v/>
      </c>
      <c r="AF413" s="117" t="str">
        <f t="shared" si="20"/>
        <v/>
      </c>
    </row>
    <row r="414" spans="1:32" s="117" customFormat="1" ht="15" customHeight="1" x14ac:dyDescent="0.35">
      <c r="A414" s="198"/>
      <c r="B414" s="198"/>
      <c r="C414" s="199"/>
      <c r="D414" s="199"/>
      <c r="E414" s="239"/>
      <c r="F414" s="239"/>
      <c r="G414" s="200"/>
      <c r="H414" s="200"/>
      <c r="I414" s="200"/>
      <c r="J414" s="200"/>
      <c r="K414" s="200"/>
      <c r="L414" s="200"/>
      <c r="M414" s="200"/>
      <c r="N414" s="200"/>
      <c r="O414" s="200"/>
      <c r="P414" s="199"/>
      <c r="Q414" s="199"/>
      <c r="R414" s="199"/>
      <c r="S414" s="199"/>
      <c r="T414" s="199"/>
      <c r="U414" s="199"/>
      <c r="V414" s="199"/>
      <c r="W414" s="199"/>
      <c r="X414" s="199"/>
      <c r="Y414" s="308" t="str">
        <f t="shared" si="18"/>
        <v/>
      </c>
      <c r="Z414" s="196" t="str">
        <f>IF('CES-D Pre-Post'!F415="","",'CES-D Pre-Post'!F415)</f>
        <v/>
      </c>
      <c r="AA414" s="197" t="str">
        <f>IF('CES-D Pre-Post'!AA415="","",'CES-D Pre-Post'!AA415)</f>
        <v/>
      </c>
      <c r="AB414" s="238" t="str">
        <f>'CES-D Pre-Post'!BI415</f>
        <v/>
      </c>
      <c r="AC414" s="238" t="str">
        <f>'CES-D Pre-Post'!BJ415</f>
        <v/>
      </c>
      <c r="AD414" s="238" t="str">
        <f>'CES-D Pre-Post'!BK415</f>
        <v xml:space="preserve"> </v>
      </c>
      <c r="AE414" s="117" t="str">
        <f t="shared" si="19"/>
        <v/>
      </c>
      <c r="AF414" s="117" t="str">
        <f t="shared" si="20"/>
        <v/>
      </c>
    </row>
    <row r="415" spans="1:32" s="117" customFormat="1" ht="15" customHeight="1" x14ac:dyDescent="0.35">
      <c r="A415" s="201"/>
      <c r="B415" s="201"/>
      <c r="C415" s="202"/>
      <c r="D415" s="202"/>
      <c r="E415" s="240"/>
      <c r="F415" s="240"/>
      <c r="G415" s="194"/>
      <c r="H415" s="194"/>
      <c r="I415" s="194"/>
      <c r="J415" s="194"/>
      <c r="K415" s="194"/>
      <c r="L415" s="194"/>
      <c r="M415" s="195"/>
      <c r="N415" s="195"/>
      <c r="O415" s="195"/>
      <c r="P415" s="193"/>
      <c r="Q415" s="193"/>
      <c r="R415" s="193"/>
      <c r="S415" s="193"/>
      <c r="T415" s="193"/>
      <c r="U415" s="193"/>
      <c r="V415" s="193"/>
      <c r="W415" s="193"/>
      <c r="X415" s="193"/>
      <c r="Y415" s="309" t="str">
        <f t="shared" si="18"/>
        <v/>
      </c>
      <c r="Z415" s="196" t="str">
        <f>IF('CES-D Pre-Post'!F416="","",'CES-D Pre-Post'!F416)</f>
        <v/>
      </c>
      <c r="AA415" s="197" t="str">
        <f>IF('CES-D Pre-Post'!AA416="","",'CES-D Pre-Post'!AA416)</f>
        <v/>
      </c>
      <c r="AB415" s="238" t="str">
        <f>'CES-D Pre-Post'!BI416</f>
        <v/>
      </c>
      <c r="AC415" s="238" t="str">
        <f>'CES-D Pre-Post'!BJ416</f>
        <v/>
      </c>
      <c r="AD415" s="238" t="str">
        <f>'CES-D Pre-Post'!BK416</f>
        <v xml:space="preserve"> </v>
      </c>
      <c r="AE415" s="117" t="str">
        <f t="shared" si="19"/>
        <v/>
      </c>
      <c r="AF415" s="117" t="str">
        <f t="shared" si="20"/>
        <v/>
      </c>
    </row>
    <row r="416" spans="1:32" s="117" customFormat="1" ht="15" customHeight="1" x14ac:dyDescent="0.35">
      <c r="A416" s="198"/>
      <c r="B416" s="198"/>
      <c r="C416" s="199"/>
      <c r="D416" s="199"/>
      <c r="E416" s="239"/>
      <c r="F416" s="239"/>
      <c r="G416" s="200"/>
      <c r="H416" s="200"/>
      <c r="I416" s="200"/>
      <c r="J416" s="200"/>
      <c r="K416" s="200"/>
      <c r="L416" s="200"/>
      <c r="M416" s="200"/>
      <c r="N416" s="200"/>
      <c r="O416" s="200"/>
      <c r="P416" s="199"/>
      <c r="Q416" s="199"/>
      <c r="R416" s="199"/>
      <c r="S416" s="199"/>
      <c r="T416" s="199"/>
      <c r="U416" s="199"/>
      <c r="V416" s="199"/>
      <c r="W416" s="199"/>
      <c r="X416" s="199"/>
      <c r="Y416" s="308" t="str">
        <f t="shared" si="18"/>
        <v/>
      </c>
      <c r="Z416" s="196" t="str">
        <f>IF('CES-D Pre-Post'!F417="","",'CES-D Pre-Post'!F417)</f>
        <v/>
      </c>
      <c r="AA416" s="197" t="str">
        <f>IF('CES-D Pre-Post'!AA417="","",'CES-D Pre-Post'!AA417)</f>
        <v/>
      </c>
      <c r="AB416" s="238" t="str">
        <f>'CES-D Pre-Post'!BI417</f>
        <v/>
      </c>
      <c r="AC416" s="238" t="str">
        <f>'CES-D Pre-Post'!BJ417</f>
        <v/>
      </c>
      <c r="AD416" s="238" t="str">
        <f>'CES-D Pre-Post'!BK417</f>
        <v xml:space="preserve"> </v>
      </c>
      <c r="AE416" s="117" t="str">
        <f t="shared" si="19"/>
        <v/>
      </c>
      <c r="AF416" s="117" t="str">
        <f t="shared" si="20"/>
        <v/>
      </c>
    </row>
    <row r="417" spans="1:32" s="117" customFormat="1" ht="15" customHeight="1" x14ac:dyDescent="0.35">
      <c r="A417" s="201"/>
      <c r="B417" s="201"/>
      <c r="C417" s="202"/>
      <c r="D417" s="202"/>
      <c r="E417" s="240"/>
      <c r="F417" s="240"/>
      <c r="G417" s="194"/>
      <c r="H417" s="194"/>
      <c r="I417" s="194"/>
      <c r="J417" s="194"/>
      <c r="K417" s="194"/>
      <c r="L417" s="194"/>
      <c r="M417" s="195"/>
      <c r="N417" s="195"/>
      <c r="O417" s="195"/>
      <c r="P417" s="193"/>
      <c r="Q417" s="193"/>
      <c r="R417" s="193"/>
      <c r="S417" s="193"/>
      <c r="T417" s="193"/>
      <c r="U417" s="193"/>
      <c r="V417" s="193"/>
      <c r="W417" s="193"/>
      <c r="X417" s="193"/>
      <c r="Y417" s="309" t="str">
        <f t="shared" si="18"/>
        <v/>
      </c>
      <c r="Z417" s="196" t="str">
        <f>IF('CES-D Pre-Post'!F418="","",'CES-D Pre-Post'!F418)</f>
        <v/>
      </c>
      <c r="AA417" s="197" t="str">
        <f>IF('CES-D Pre-Post'!AA418="","",'CES-D Pre-Post'!AA418)</f>
        <v/>
      </c>
      <c r="AB417" s="238" t="str">
        <f>'CES-D Pre-Post'!BI418</f>
        <v/>
      </c>
      <c r="AC417" s="238" t="str">
        <f>'CES-D Pre-Post'!BJ418</f>
        <v/>
      </c>
      <c r="AD417" s="238" t="str">
        <f>'CES-D Pre-Post'!BK418</f>
        <v xml:space="preserve"> </v>
      </c>
      <c r="AE417" s="117" t="str">
        <f t="shared" si="19"/>
        <v/>
      </c>
      <c r="AF417" s="117" t="str">
        <f t="shared" si="20"/>
        <v/>
      </c>
    </row>
    <row r="418" spans="1:32" s="117" customFormat="1" ht="15" customHeight="1" x14ac:dyDescent="0.35">
      <c r="A418" s="198"/>
      <c r="B418" s="198"/>
      <c r="C418" s="199"/>
      <c r="D418" s="199"/>
      <c r="E418" s="239"/>
      <c r="F418" s="239"/>
      <c r="G418" s="200"/>
      <c r="H418" s="200"/>
      <c r="I418" s="200"/>
      <c r="J418" s="200"/>
      <c r="K418" s="200"/>
      <c r="L418" s="200"/>
      <c r="M418" s="200"/>
      <c r="N418" s="200"/>
      <c r="O418" s="200"/>
      <c r="P418" s="199"/>
      <c r="Q418" s="199"/>
      <c r="R418" s="199"/>
      <c r="S418" s="199"/>
      <c r="T418" s="199"/>
      <c r="U418" s="199"/>
      <c r="V418" s="199"/>
      <c r="W418" s="199"/>
      <c r="X418" s="199"/>
      <c r="Y418" s="308" t="str">
        <f t="shared" si="18"/>
        <v/>
      </c>
      <c r="Z418" s="196" t="str">
        <f>IF('CES-D Pre-Post'!F419="","",'CES-D Pre-Post'!F419)</f>
        <v/>
      </c>
      <c r="AA418" s="197" t="str">
        <f>IF('CES-D Pre-Post'!AA419="","",'CES-D Pre-Post'!AA419)</f>
        <v/>
      </c>
      <c r="AB418" s="238" t="str">
        <f>'CES-D Pre-Post'!BI419</f>
        <v/>
      </c>
      <c r="AC418" s="238" t="str">
        <f>'CES-D Pre-Post'!BJ419</f>
        <v/>
      </c>
      <c r="AD418" s="238" t="str">
        <f>'CES-D Pre-Post'!BK419</f>
        <v xml:space="preserve"> </v>
      </c>
      <c r="AE418" s="117" t="str">
        <f t="shared" si="19"/>
        <v/>
      </c>
      <c r="AF418" s="117" t="str">
        <f t="shared" si="20"/>
        <v/>
      </c>
    </row>
    <row r="419" spans="1:32" s="117" customFormat="1" ht="15" customHeight="1" x14ac:dyDescent="0.35">
      <c r="A419" s="201"/>
      <c r="B419" s="201"/>
      <c r="C419" s="202"/>
      <c r="D419" s="202"/>
      <c r="E419" s="240"/>
      <c r="F419" s="240"/>
      <c r="G419" s="194"/>
      <c r="H419" s="194"/>
      <c r="I419" s="194"/>
      <c r="J419" s="194"/>
      <c r="K419" s="194"/>
      <c r="L419" s="194"/>
      <c r="M419" s="195"/>
      <c r="N419" s="195"/>
      <c r="O419" s="195"/>
      <c r="P419" s="193"/>
      <c r="Q419" s="193"/>
      <c r="R419" s="193"/>
      <c r="S419" s="193"/>
      <c r="T419" s="193"/>
      <c r="U419" s="193"/>
      <c r="V419" s="193"/>
      <c r="W419" s="193"/>
      <c r="X419" s="193"/>
      <c r="Y419" s="309" t="str">
        <f t="shared" si="18"/>
        <v/>
      </c>
      <c r="Z419" s="196" t="str">
        <f>IF('CES-D Pre-Post'!F420="","",'CES-D Pre-Post'!F420)</f>
        <v/>
      </c>
      <c r="AA419" s="197" t="str">
        <f>IF('CES-D Pre-Post'!AA420="","",'CES-D Pre-Post'!AA420)</f>
        <v/>
      </c>
      <c r="AB419" s="238" t="str">
        <f>'CES-D Pre-Post'!BI420</f>
        <v/>
      </c>
      <c r="AC419" s="238" t="str">
        <f>'CES-D Pre-Post'!BJ420</f>
        <v/>
      </c>
      <c r="AD419" s="238" t="str">
        <f>'CES-D Pre-Post'!BK420</f>
        <v xml:space="preserve"> </v>
      </c>
      <c r="AE419" s="117" t="str">
        <f t="shared" si="19"/>
        <v/>
      </c>
      <c r="AF419" s="117" t="str">
        <f t="shared" si="20"/>
        <v/>
      </c>
    </row>
    <row r="420" spans="1:32" s="117" customFormat="1" ht="15" customHeight="1" x14ac:dyDescent="0.35">
      <c r="A420" s="198"/>
      <c r="B420" s="198"/>
      <c r="C420" s="199"/>
      <c r="D420" s="199"/>
      <c r="E420" s="239"/>
      <c r="F420" s="239"/>
      <c r="G420" s="200"/>
      <c r="H420" s="200"/>
      <c r="I420" s="200"/>
      <c r="J420" s="200"/>
      <c r="K420" s="200"/>
      <c r="L420" s="200"/>
      <c r="M420" s="200"/>
      <c r="N420" s="200"/>
      <c r="O420" s="200"/>
      <c r="P420" s="199"/>
      <c r="Q420" s="199"/>
      <c r="R420" s="199"/>
      <c r="S420" s="199"/>
      <c r="T420" s="199"/>
      <c r="U420" s="199"/>
      <c r="V420" s="199"/>
      <c r="W420" s="199"/>
      <c r="X420" s="199"/>
      <c r="Y420" s="308" t="str">
        <f t="shared" si="18"/>
        <v/>
      </c>
      <c r="Z420" s="196" t="str">
        <f>IF('CES-D Pre-Post'!F421="","",'CES-D Pre-Post'!F421)</f>
        <v/>
      </c>
      <c r="AA420" s="197" t="str">
        <f>IF('CES-D Pre-Post'!AA421="","",'CES-D Pre-Post'!AA421)</f>
        <v/>
      </c>
      <c r="AB420" s="238" t="str">
        <f>'CES-D Pre-Post'!BI421</f>
        <v/>
      </c>
      <c r="AC420" s="238" t="str">
        <f>'CES-D Pre-Post'!BJ421</f>
        <v/>
      </c>
      <c r="AD420" s="238" t="str">
        <f>'CES-D Pre-Post'!BK421</f>
        <v xml:space="preserve"> </v>
      </c>
      <c r="AE420" s="117" t="str">
        <f t="shared" si="19"/>
        <v/>
      </c>
      <c r="AF420" s="117" t="str">
        <f t="shared" si="20"/>
        <v/>
      </c>
    </row>
    <row r="421" spans="1:32" s="117" customFormat="1" ht="15" customHeight="1" x14ac:dyDescent="0.35">
      <c r="A421" s="201"/>
      <c r="B421" s="201"/>
      <c r="C421" s="202"/>
      <c r="D421" s="202"/>
      <c r="E421" s="240"/>
      <c r="F421" s="240"/>
      <c r="G421" s="194"/>
      <c r="H421" s="194"/>
      <c r="I421" s="194"/>
      <c r="J421" s="194"/>
      <c r="K421" s="194"/>
      <c r="L421" s="194"/>
      <c r="M421" s="195"/>
      <c r="N421" s="195"/>
      <c r="O421" s="195"/>
      <c r="P421" s="193"/>
      <c r="Q421" s="193"/>
      <c r="R421" s="193"/>
      <c r="S421" s="193"/>
      <c r="T421" s="193"/>
      <c r="U421" s="193"/>
      <c r="V421" s="193"/>
      <c r="W421" s="193"/>
      <c r="X421" s="193"/>
      <c r="Y421" s="309" t="str">
        <f t="shared" si="18"/>
        <v/>
      </c>
      <c r="Z421" s="196" t="str">
        <f>IF('CES-D Pre-Post'!F422="","",'CES-D Pre-Post'!F422)</f>
        <v/>
      </c>
      <c r="AA421" s="197" t="str">
        <f>IF('CES-D Pre-Post'!AA422="","",'CES-D Pre-Post'!AA422)</f>
        <v/>
      </c>
      <c r="AB421" s="238" t="str">
        <f>'CES-D Pre-Post'!BI422</f>
        <v/>
      </c>
      <c r="AC421" s="238" t="str">
        <f>'CES-D Pre-Post'!BJ422</f>
        <v/>
      </c>
      <c r="AD421" s="238" t="str">
        <f>'CES-D Pre-Post'!BK422</f>
        <v xml:space="preserve"> </v>
      </c>
      <c r="AE421" s="117" t="str">
        <f t="shared" si="19"/>
        <v/>
      </c>
      <c r="AF421" s="117" t="str">
        <f t="shared" si="20"/>
        <v/>
      </c>
    </row>
    <row r="422" spans="1:32" s="117" customFormat="1" ht="15" customHeight="1" x14ac:dyDescent="0.35">
      <c r="A422" s="198"/>
      <c r="B422" s="198"/>
      <c r="C422" s="199"/>
      <c r="D422" s="199"/>
      <c r="E422" s="239"/>
      <c r="F422" s="239"/>
      <c r="G422" s="200"/>
      <c r="H422" s="200"/>
      <c r="I422" s="200"/>
      <c r="J422" s="200"/>
      <c r="K422" s="200"/>
      <c r="L422" s="200"/>
      <c r="M422" s="200"/>
      <c r="N422" s="200"/>
      <c r="O422" s="200"/>
      <c r="P422" s="199"/>
      <c r="Q422" s="199"/>
      <c r="R422" s="199"/>
      <c r="S422" s="199"/>
      <c r="T422" s="199"/>
      <c r="U422" s="199"/>
      <c r="V422" s="199"/>
      <c r="W422" s="199"/>
      <c r="X422" s="199"/>
      <c r="Y422" s="308" t="str">
        <f t="shared" si="18"/>
        <v/>
      </c>
      <c r="Z422" s="196" t="str">
        <f>IF('CES-D Pre-Post'!F423="","",'CES-D Pre-Post'!F423)</f>
        <v/>
      </c>
      <c r="AA422" s="197" t="str">
        <f>IF('CES-D Pre-Post'!AA423="","",'CES-D Pre-Post'!AA423)</f>
        <v/>
      </c>
      <c r="AB422" s="238" t="str">
        <f>'CES-D Pre-Post'!BI423</f>
        <v/>
      </c>
      <c r="AC422" s="238" t="str">
        <f>'CES-D Pre-Post'!BJ423</f>
        <v/>
      </c>
      <c r="AD422" s="238" t="str">
        <f>'CES-D Pre-Post'!BK423</f>
        <v xml:space="preserve"> </v>
      </c>
      <c r="AE422" s="117" t="str">
        <f t="shared" si="19"/>
        <v/>
      </c>
      <c r="AF422" s="117" t="str">
        <f t="shared" si="20"/>
        <v/>
      </c>
    </row>
    <row r="423" spans="1:32" s="117" customFormat="1" ht="15" customHeight="1" x14ac:dyDescent="0.35">
      <c r="A423" s="201"/>
      <c r="B423" s="201"/>
      <c r="C423" s="202"/>
      <c r="D423" s="202"/>
      <c r="E423" s="240"/>
      <c r="F423" s="240"/>
      <c r="G423" s="194"/>
      <c r="H423" s="194"/>
      <c r="I423" s="194"/>
      <c r="J423" s="194"/>
      <c r="K423" s="194"/>
      <c r="L423" s="194"/>
      <c r="M423" s="195"/>
      <c r="N423" s="195"/>
      <c r="O423" s="195"/>
      <c r="P423" s="193"/>
      <c r="Q423" s="193"/>
      <c r="R423" s="193"/>
      <c r="S423" s="193"/>
      <c r="T423" s="193"/>
      <c r="U423" s="193"/>
      <c r="V423" s="193"/>
      <c r="W423" s="193"/>
      <c r="X423" s="193"/>
      <c r="Y423" s="309" t="str">
        <f t="shared" si="18"/>
        <v/>
      </c>
      <c r="Z423" s="196" t="str">
        <f>IF('CES-D Pre-Post'!F424="","",'CES-D Pre-Post'!F424)</f>
        <v/>
      </c>
      <c r="AA423" s="197" t="str">
        <f>IF('CES-D Pre-Post'!AA424="","",'CES-D Pre-Post'!AA424)</f>
        <v/>
      </c>
      <c r="AB423" s="238" t="str">
        <f>'CES-D Pre-Post'!BI424</f>
        <v/>
      </c>
      <c r="AC423" s="238" t="str">
        <f>'CES-D Pre-Post'!BJ424</f>
        <v/>
      </c>
      <c r="AD423" s="238" t="str">
        <f>'CES-D Pre-Post'!BK424</f>
        <v xml:space="preserve"> </v>
      </c>
      <c r="AE423" s="117" t="str">
        <f t="shared" si="19"/>
        <v/>
      </c>
      <c r="AF423" s="117" t="str">
        <f t="shared" si="20"/>
        <v/>
      </c>
    </row>
    <row r="424" spans="1:32" s="117" customFormat="1" ht="15" customHeight="1" x14ac:dyDescent="0.35">
      <c r="A424" s="198"/>
      <c r="B424" s="198"/>
      <c r="C424" s="199"/>
      <c r="D424" s="199"/>
      <c r="E424" s="239"/>
      <c r="F424" s="239"/>
      <c r="G424" s="200"/>
      <c r="H424" s="200"/>
      <c r="I424" s="200"/>
      <c r="J424" s="200"/>
      <c r="K424" s="200"/>
      <c r="L424" s="200"/>
      <c r="M424" s="200"/>
      <c r="N424" s="200"/>
      <c r="O424" s="200"/>
      <c r="P424" s="199"/>
      <c r="Q424" s="199"/>
      <c r="R424" s="199"/>
      <c r="S424" s="199"/>
      <c r="T424" s="199"/>
      <c r="U424" s="199"/>
      <c r="V424" s="199"/>
      <c r="W424" s="199"/>
      <c r="X424" s="199"/>
      <c r="Y424" s="308" t="str">
        <f t="shared" si="18"/>
        <v/>
      </c>
      <c r="Z424" s="196" t="str">
        <f>IF('CES-D Pre-Post'!F425="","",'CES-D Pre-Post'!F425)</f>
        <v/>
      </c>
      <c r="AA424" s="197" t="str">
        <f>IF('CES-D Pre-Post'!AA425="","",'CES-D Pre-Post'!AA425)</f>
        <v/>
      </c>
      <c r="AB424" s="238" t="str">
        <f>'CES-D Pre-Post'!BI425</f>
        <v/>
      </c>
      <c r="AC424" s="238" t="str">
        <f>'CES-D Pre-Post'!BJ425</f>
        <v/>
      </c>
      <c r="AD424" s="238" t="str">
        <f>'CES-D Pre-Post'!BK425</f>
        <v xml:space="preserve"> </v>
      </c>
      <c r="AE424" s="117" t="str">
        <f t="shared" si="19"/>
        <v/>
      </c>
      <c r="AF424" s="117" t="str">
        <f t="shared" si="20"/>
        <v/>
      </c>
    </row>
    <row r="425" spans="1:32" s="117" customFormat="1" ht="15" customHeight="1" x14ac:dyDescent="0.35">
      <c r="A425" s="201"/>
      <c r="B425" s="201"/>
      <c r="C425" s="202"/>
      <c r="D425" s="202"/>
      <c r="E425" s="240"/>
      <c r="F425" s="240"/>
      <c r="G425" s="194"/>
      <c r="H425" s="194"/>
      <c r="I425" s="194"/>
      <c r="J425" s="194"/>
      <c r="K425" s="194"/>
      <c r="L425" s="194"/>
      <c r="M425" s="195"/>
      <c r="N425" s="195"/>
      <c r="O425" s="195"/>
      <c r="P425" s="193"/>
      <c r="Q425" s="193"/>
      <c r="R425" s="193"/>
      <c r="S425" s="193"/>
      <c r="T425" s="193"/>
      <c r="U425" s="193"/>
      <c r="V425" s="193"/>
      <c r="W425" s="193"/>
      <c r="X425" s="193"/>
      <c r="Y425" s="309" t="str">
        <f t="shared" si="18"/>
        <v/>
      </c>
      <c r="Z425" s="196" t="str">
        <f>IF('CES-D Pre-Post'!F426="","",'CES-D Pre-Post'!F426)</f>
        <v/>
      </c>
      <c r="AA425" s="197" t="str">
        <f>IF('CES-D Pre-Post'!AA426="","",'CES-D Pre-Post'!AA426)</f>
        <v/>
      </c>
      <c r="AB425" s="238" t="str">
        <f>'CES-D Pre-Post'!BI426</f>
        <v/>
      </c>
      <c r="AC425" s="238" t="str">
        <f>'CES-D Pre-Post'!BJ426</f>
        <v/>
      </c>
      <c r="AD425" s="238" t="str">
        <f>'CES-D Pre-Post'!BK426</f>
        <v xml:space="preserve"> </v>
      </c>
      <c r="AE425" s="117" t="str">
        <f t="shared" si="19"/>
        <v/>
      </c>
      <c r="AF425" s="117" t="str">
        <f t="shared" si="20"/>
        <v/>
      </c>
    </row>
    <row r="426" spans="1:32" s="117" customFormat="1" ht="15" customHeight="1" x14ac:dyDescent="0.35">
      <c r="A426" s="198"/>
      <c r="B426" s="198"/>
      <c r="C426" s="199"/>
      <c r="D426" s="199"/>
      <c r="E426" s="239"/>
      <c r="F426" s="239"/>
      <c r="G426" s="200"/>
      <c r="H426" s="200"/>
      <c r="I426" s="200"/>
      <c r="J426" s="200"/>
      <c r="K426" s="200"/>
      <c r="L426" s="200"/>
      <c r="M426" s="200"/>
      <c r="N426" s="200"/>
      <c r="O426" s="200"/>
      <c r="P426" s="199"/>
      <c r="Q426" s="199"/>
      <c r="R426" s="199"/>
      <c r="S426" s="199"/>
      <c r="T426" s="199"/>
      <c r="U426" s="199"/>
      <c r="V426" s="199"/>
      <c r="W426" s="199"/>
      <c r="X426" s="199"/>
      <c r="Y426" s="308" t="str">
        <f t="shared" si="18"/>
        <v/>
      </c>
      <c r="Z426" s="196" t="str">
        <f>IF('CES-D Pre-Post'!F427="","",'CES-D Pre-Post'!F427)</f>
        <v/>
      </c>
      <c r="AA426" s="197" t="str">
        <f>IF('CES-D Pre-Post'!AA427="","",'CES-D Pre-Post'!AA427)</f>
        <v/>
      </c>
      <c r="AB426" s="238" t="str">
        <f>'CES-D Pre-Post'!BI427</f>
        <v/>
      </c>
      <c r="AC426" s="238" t="str">
        <f>'CES-D Pre-Post'!BJ427</f>
        <v/>
      </c>
      <c r="AD426" s="238" t="str">
        <f>'CES-D Pre-Post'!BK427</f>
        <v xml:space="preserve"> </v>
      </c>
      <c r="AE426" s="117" t="str">
        <f t="shared" si="19"/>
        <v/>
      </c>
      <c r="AF426" s="117" t="str">
        <f t="shared" si="20"/>
        <v/>
      </c>
    </row>
    <row r="427" spans="1:32" s="117" customFormat="1" ht="15" customHeight="1" x14ac:dyDescent="0.35">
      <c r="A427" s="201"/>
      <c r="B427" s="201"/>
      <c r="C427" s="202"/>
      <c r="D427" s="202"/>
      <c r="E427" s="240"/>
      <c r="F427" s="240"/>
      <c r="G427" s="194"/>
      <c r="H427" s="194"/>
      <c r="I427" s="194"/>
      <c r="J427" s="194"/>
      <c r="K427" s="194"/>
      <c r="L427" s="194"/>
      <c r="M427" s="195"/>
      <c r="N427" s="195"/>
      <c r="O427" s="195"/>
      <c r="P427" s="193"/>
      <c r="Q427" s="193"/>
      <c r="R427" s="193"/>
      <c r="S427" s="193"/>
      <c r="T427" s="193"/>
      <c r="U427" s="193"/>
      <c r="V427" s="193"/>
      <c r="W427" s="193"/>
      <c r="X427" s="193"/>
      <c r="Y427" s="309" t="str">
        <f t="shared" si="18"/>
        <v/>
      </c>
      <c r="Z427" s="196" t="str">
        <f>IF('CES-D Pre-Post'!F428="","",'CES-D Pre-Post'!F428)</f>
        <v/>
      </c>
      <c r="AA427" s="197" t="str">
        <f>IF('CES-D Pre-Post'!AA428="","",'CES-D Pre-Post'!AA428)</f>
        <v/>
      </c>
      <c r="AB427" s="238" t="str">
        <f>'CES-D Pre-Post'!BI428</f>
        <v/>
      </c>
      <c r="AC427" s="238" t="str">
        <f>'CES-D Pre-Post'!BJ428</f>
        <v/>
      </c>
      <c r="AD427" s="238" t="str">
        <f>'CES-D Pre-Post'!BK428</f>
        <v xml:space="preserve"> </v>
      </c>
      <c r="AE427" s="117" t="str">
        <f t="shared" si="19"/>
        <v/>
      </c>
      <c r="AF427" s="117" t="str">
        <f t="shared" si="20"/>
        <v/>
      </c>
    </row>
    <row r="428" spans="1:32" s="117" customFormat="1" ht="15" customHeight="1" x14ac:dyDescent="0.35">
      <c r="A428" s="198"/>
      <c r="B428" s="198"/>
      <c r="C428" s="199"/>
      <c r="D428" s="199"/>
      <c r="E428" s="239"/>
      <c r="F428" s="239"/>
      <c r="G428" s="200"/>
      <c r="H428" s="200"/>
      <c r="I428" s="200"/>
      <c r="J428" s="200"/>
      <c r="K428" s="200"/>
      <c r="L428" s="200"/>
      <c r="M428" s="200"/>
      <c r="N428" s="200"/>
      <c r="O428" s="200"/>
      <c r="P428" s="199"/>
      <c r="Q428" s="199"/>
      <c r="R428" s="199"/>
      <c r="S428" s="199"/>
      <c r="T428" s="199"/>
      <c r="U428" s="199"/>
      <c r="V428" s="199"/>
      <c r="W428" s="199"/>
      <c r="X428" s="199"/>
      <c r="Y428" s="308" t="str">
        <f t="shared" si="18"/>
        <v/>
      </c>
      <c r="Z428" s="196" t="str">
        <f>IF('CES-D Pre-Post'!F429="","",'CES-D Pre-Post'!F429)</f>
        <v/>
      </c>
      <c r="AA428" s="197" t="str">
        <f>IF('CES-D Pre-Post'!AA429="","",'CES-D Pre-Post'!AA429)</f>
        <v/>
      </c>
      <c r="AB428" s="238" t="str">
        <f>'CES-D Pre-Post'!BI429</f>
        <v/>
      </c>
      <c r="AC428" s="238" t="str">
        <f>'CES-D Pre-Post'!BJ429</f>
        <v/>
      </c>
      <c r="AD428" s="238" t="str">
        <f>'CES-D Pre-Post'!BK429</f>
        <v xml:space="preserve"> </v>
      </c>
      <c r="AE428" s="117" t="str">
        <f t="shared" si="19"/>
        <v/>
      </c>
      <c r="AF428" s="117" t="str">
        <f t="shared" si="20"/>
        <v/>
      </c>
    </row>
    <row r="429" spans="1:32" s="117" customFormat="1" ht="15" customHeight="1" x14ac:dyDescent="0.35">
      <c r="A429" s="201"/>
      <c r="B429" s="201"/>
      <c r="C429" s="202"/>
      <c r="D429" s="202"/>
      <c r="E429" s="240"/>
      <c r="F429" s="240"/>
      <c r="G429" s="194"/>
      <c r="H429" s="194"/>
      <c r="I429" s="194"/>
      <c r="J429" s="194"/>
      <c r="K429" s="194"/>
      <c r="L429" s="194"/>
      <c r="M429" s="195"/>
      <c r="N429" s="195"/>
      <c r="O429" s="195"/>
      <c r="P429" s="193"/>
      <c r="Q429" s="193"/>
      <c r="R429" s="193"/>
      <c r="S429" s="193"/>
      <c r="T429" s="193"/>
      <c r="U429" s="193"/>
      <c r="V429" s="193"/>
      <c r="W429" s="193"/>
      <c r="X429" s="193"/>
      <c r="Y429" s="309" t="str">
        <f t="shared" si="18"/>
        <v/>
      </c>
      <c r="Z429" s="196" t="str">
        <f>IF('CES-D Pre-Post'!F430="","",'CES-D Pre-Post'!F430)</f>
        <v/>
      </c>
      <c r="AA429" s="197" t="str">
        <f>IF('CES-D Pre-Post'!AA430="","",'CES-D Pre-Post'!AA430)</f>
        <v/>
      </c>
      <c r="AB429" s="238" t="str">
        <f>'CES-D Pre-Post'!BI430</f>
        <v/>
      </c>
      <c r="AC429" s="238" t="str">
        <f>'CES-D Pre-Post'!BJ430</f>
        <v/>
      </c>
      <c r="AD429" s="238" t="str">
        <f>'CES-D Pre-Post'!BK430</f>
        <v xml:space="preserve"> </v>
      </c>
      <c r="AE429" s="117" t="str">
        <f t="shared" si="19"/>
        <v/>
      </c>
      <c r="AF429" s="117" t="str">
        <f t="shared" si="20"/>
        <v/>
      </c>
    </row>
    <row r="430" spans="1:32" s="117" customFormat="1" ht="15" customHeight="1" x14ac:dyDescent="0.35">
      <c r="A430" s="198"/>
      <c r="B430" s="198"/>
      <c r="C430" s="199"/>
      <c r="D430" s="199"/>
      <c r="E430" s="239"/>
      <c r="F430" s="239"/>
      <c r="G430" s="200"/>
      <c r="H430" s="200"/>
      <c r="I430" s="200"/>
      <c r="J430" s="200"/>
      <c r="K430" s="200"/>
      <c r="L430" s="200"/>
      <c r="M430" s="200"/>
      <c r="N430" s="200"/>
      <c r="O430" s="200"/>
      <c r="P430" s="199"/>
      <c r="Q430" s="199"/>
      <c r="R430" s="199"/>
      <c r="S430" s="199"/>
      <c r="T430" s="199"/>
      <c r="U430" s="199"/>
      <c r="V430" s="199"/>
      <c r="W430" s="199"/>
      <c r="X430" s="199"/>
      <c r="Y430" s="308" t="str">
        <f t="shared" si="18"/>
        <v/>
      </c>
      <c r="Z430" s="196" t="str">
        <f>IF('CES-D Pre-Post'!F431="","",'CES-D Pre-Post'!F431)</f>
        <v/>
      </c>
      <c r="AA430" s="197" t="str">
        <f>IF('CES-D Pre-Post'!AA431="","",'CES-D Pre-Post'!AA431)</f>
        <v/>
      </c>
      <c r="AB430" s="238" t="str">
        <f>'CES-D Pre-Post'!BI431</f>
        <v/>
      </c>
      <c r="AC430" s="238" t="str">
        <f>'CES-D Pre-Post'!BJ431</f>
        <v/>
      </c>
      <c r="AD430" s="238" t="str">
        <f>'CES-D Pre-Post'!BK431</f>
        <v xml:space="preserve"> </v>
      </c>
      <c r="AE430" s="117" t="str">
        <f t="shared" si="19"/>
        <v/>
      </c>
      <c r="AF430" s="117" t="str">
        <f t="shared" si="20"/>
        <v/>
      </c>
    </row>
    <row r="431" spans="1:32" s="117" customFormat="1" ht="15" customHeight="1" x14ac:dyDescent="0.35">
      <c r="A431" s="201"/>
      <c r="B431" s="201"/>
      <c r="C431" s="202"/>
      <c r="D431" s="202"/>
      <c r="E431" s="240"/>
      <c r="F431" s="240"/>
      <c r="G431" s="194"/>
      <c r="H431" s="194"/>
      <c r="I431" s="194"/>
      <c r="J431" s="194"/>
      <c r="K431" s="194"/>
      <c r="L431" s="194"/>
      <c r="M431" s="195"/>
      <c r="N431" s="195"/>
      <c r="O431" s="195"/>
      <c r="P431" s="193"/>
      <c r="Q431" s="193"/>
      <c r="R431" s="193"/>
      <c r="S431" s="193"/>
      <c r="T431" s="193"/>
      <c r="U431" s="193"/>
      <c r="V431" s="193"/>
      <c r="W431" s="193"/>
      <c r="X431" s="193"/>
      <c r="Y431" s="309" t="str">
        <f t="shared" si="18"/>
        <v/>
      </c>
      <c r="Z431" s="196" t="str">
        <f>IF('CES-D Pre-Post'!F432="","",'CES-D Pre-Post'!F432)</f>
        <v/>
      </c>
      <c r="AA431" s="197" t="str">
        <f>IF('CES-D Pre-Post'!AA432="","",'CES-D Pre-Post'!AA432)</f>
        <v/>
      </c>
      <c r="AB431" s="238" t="str">
        <f>'CES-D Pre-Post'!BI432</f>
        <v/>
      </c>
      <c r="AC431" s="238" t="str">
        <f>'CES-D Pre-Post'!BJ432</f>
        <v/>
      </c>
      <c r="AD431" s="238" t="str">
        <f>'CES-D Pre-Post'!BK432</f>
        <v xml:space="preserve"> </v>
      </c>
      <c r="AE431" s="117" t="str">
        <f t="shared" si="19"/>
        <v/>
      </c>
      <c r="AF431" s="117" t="str">
        <f t="shared" si="20"/>
        <v/>
      </c>
    </row>
    <row r="432" spans="1:32" s="117" customFormat="1" ht="15" customHeight="1" x14ac:dyDescent="0.35">
      <c r="A432" s="198"/>
      <c r="B432" s="198"/>
      <c r="C432" s="199"/>
      <c r="D432" s="199"/>
      <c r="E432" s="239"/>
      <c r="F432" s="239"/>
      <c r="G432" s="200"/>
      <c r="H432" s="200"/>
      <c r="I432" s="200"/>
      <c r="J432" s="200"/>
      <c r="K432" s="200"/>
      <c r="L432" s="200"/>
      <c r="M432" s="200"/>
      <c r="N432" s="200"/>
      <c r="O432" s="200"/>
      <c r="P432" s="199"/>
      <c r="Q432" s="199"/>
      <c r="R432" s="199"/>
      <c r="S432" s="199"/>
      <c r="T432" s="199"/>
      <c r="U432" s="199"/>
      <c r="V432" s="199"/>
      <c r="W432" s="199"/>
      <c r="X432" s="199"/>
      <c r="Y432" s="308" t="str">
        <f t="shared" si="18"/>
        <v/>
      </c>
      <c r="Z432" s="196" t="str">
        <f>IF('CES-D Pre-Post'!F433="","",'CES-D Pre-Post'!F433)</f>
        <v/>
      </c>
      <c r="AA432" s="197" t="str">
        <f>IF('CES-D Pre-Post'!AA433="","",'CES-D Pre-Post'!AA433)</f>
        <v/>
      </c>
      <c r="AB432" s="238" t="str">
        <f>'CES-D Pre-Post'!BI433</f>
        <v/>
      </c>
      <c r="AC432" s="238" t="str">
        <f>'CES-D Pre-Post'!BJ433</f>
        <v/>
      </c>
      <c r="AD432" s="238" t="str">
        <f>'CES-D Pre-Post'!BK433</f>
        <v xml:space="preserve"> </v>
      </c>
      <c r="AE432" s="117" t="str">
        <f t="shared" si="19"/>
        <v/>
      </c>
      <c r="AF432" s="117" t="str">
        <f t="shared" si="20"/>
        <v/>
      </c>
    </row>
    <row r="433" spans="1:32" s="117" customFormat="1" ht="15" customHeight="1" x14ac:dyDescent="0.35">
      <c r="A433" s="201"/>
      <c r="B433" s="201"/>
      <c r="C433" s="202"/>
      <c r="D433" s="202"/>
      <c r="E433" s="240"/>
      <c r="F433" s="240"/>
      <c r="G433" s="194"/>
      <c r="H433" s="194"/>
      <c r="I433" s="194"/>
      <c r="J433" s="194"/>
      <c r="K433" s="194"/>
      <c r="L433" s="194"/>
      <c r="M433" s="195"/>
      <c r="N433" s="195"/>
      <c r="O433" s="195"/>
      <c r="P433" s="193"/>
      <c r="Q433" s="193"/>
      <c r="R433" s="193"/>
      <c r="S433" s="193"/>
      <c r="T433" s="193"/>
      <c r="U433" s="193"/>
      <c r="V433" s="193"/>
      <c r="W433" s="193"/>
      <c r="X433" s="193"/>
      <c r="Y433" s="309" t="str">
        <f t="shared" si="18"/>
        <v/>
      </c>
      <c r="Z433" s="196" t="str">
        <f>IF('CES-D Pre-Post'!F434="","",'CES-D Pre-Post'!F434)</f>
        <v/>
      </c>
      <c r="AA433" s="197" t="str">
        <f>IF('CES-D Pre-Post'!AA434="","",'CES-D Pre-Post'!AA434)</f>
        <v/>
      </c>
      <c r="AB433" s="238" t="str">
        <f>'CES-D Pre-Post'!BI434</f>
        <v/>
      </c>
      <c r="AC433" s="238" t="str">
        <f>'CES-D Pre-Post'!BJ434</f>
        <v/>
      </c>
      <c r="AD433" s="238" t="str">
        <f>'CES-D Pre-Post'!BK434</f>
        <v xml:space="preserve"> </v>
      </c>
      <c r="AE433" s="117" t="str">
        <f t="shared" si="19"/>
        <v/>
      </c>
      <c r="AF433" s="117" t="str">
        <f t="shared" si="20"/>
        <v/>
      </c>
    </row>
    <row r="434" spans="1:32" s="117" customFormat="1" ht="15" customHeight="1" x14ac:dyDescent="0.35">
      <c r="A434" s="198"/>
      <c r="B434" s="198"/>
      <c r="C434" s="199"/>
      <c r="D434" s="199"/>
      <c r="E434" s="239"/>
      <c r="F434" s="239"/>
      <c r="G434" s="200"/>
      <c r="H434" s="200"/>
      <c r="I434" s="200"/>
      <c r="J434" s="200"/>
      <c r="K434" s="200"/>
      <c r="L434" s="200"/>
      <c r="M434" s="200"/>
      <c r="N434" s="200"/>
      <c r="O434" s="200"/>
      <c r="P434" s="199"/>
      <c r="Q434" s="199"/>
      <c r="R434" s="199"/>
      <c r="S434" s="199"/>
      <c r="T434" s="199"/>
      <c r="U434" s="199"/>
      <c r="V434" s="199"/>
      <c r="W434" s="199"/>
      <c r="X434" s="199"/>
      <c r="Y434" s="308" t="str">
        <f t="shared" si="18"/>
        <v/>
      </c>
      <c r="Z434" s="196" t="str">
        <f>IF('CES-D Pre-Post'!F435="","",'CES-D Pre-Post'!F435)</f>
        <v/>
      </c>
      <c r="AA434" s="197" t="str">
        <f>IF('CES-D Pre-Post'!AA435="","",'CES-D Pre-Post'!AA435)</f>
        <v/>
      </c>
      <c r="AB434" s="238" t="str">
        <f>'CES-D Pre-Post'!BI435</f>
        <v/>
      </c>
      <c r="AC434" s="238" t="str">
        <f>'CES-D Pre-Post'!BJ435</f>
        <v/>
      </c>
      <c r="AD434" s="238" t="str">
        <f>'CES-D Pre-Post'!BK435</f>
        <v xml:space="preserve"> </v>
      </c>
      <c r="AE434" s="117" t="str">
        <f t="shared" si="19"/>
        <v/>
      </c>
      <c r="AF434" s="117" t="str">
        <f t="shared" si="20"/>
        <v/>
      </c>
    </row>
    <row r="435" spans="1:32" s="117" customFormat="1" ht="15" customHeight="1" x14ac:dyDescent="0.35">
      <c r="A435" s="201"/>
      <c r="B435" s="201"/>
      <c r="C435" s="202"/>
      <c r="D435" s="202"/>
      <c r="E435" s="240"/>
      <c r="F435" s="240"/>
      <c r="G435" s="194"/>
      <c r="H435" s="194"/>
      <c r="I435" s="194"/>
      <c r="J435" s="194"/>
      <c r="K435" s="194"/>
      <c r="L435" s="194"/>
      <c r="M435" s="195"/>
      <c r="N435" s="195"/>
      <c r="O435" s="195"/>
      <c r="P435" s="193"/>
      <c r="Q435" s="193"/>
      <c r="R435" s="193"/>
      <c r="S435" s="193"/>
      <c r="T435" s="193"/>
      <c r="U435" s="193"/>
      <c r="V435" s="193"/>
      <c r="W435" s="193"/>
      <c r="X435" s="193"/>
      <c r="Y435" s="309" t="str">
        <f t="shared" si="18"/>
        <v/>
      </c>
      <c r="Z435" s="196" t="str">
        <f>IF('CES-D Pre-Post'!F436="","",'CES-D Pre-Post'!F436)</f>
        <v/>
      </c>
      <c r="AA435" s="197" t="str">
        <f>IF('CES-D Pre-Post'!AA436="","",'CES-D Pre-Post'!AA436)</f>
        <v/>
      </c>
      <c r="AB435" s="238" t="str">
        <f>'CES-D Pre-Post'!BI436</f>
        <v/>
      </c>
      <c r="AC435" s="238" t="str">
        <f>'CES-D Pre-Post'!BJ436</f>
        <v/>
      </c>
      <c r="AD435" s="238" t="str">
        <f>'CES-D Pre-Post'!BK436</f>
        <v xml:space="preserve"> </v>
      </c>
      <c r="AE435" s="117" t="str">
        <f t="shared" si="19"/>
        <v/>
      </c>
      <c r="AF435" s="117" t="str">
        <f t="shared" si="20"/>
        <v/>
      </c>
    </row>
    <row r="436" spans="1:32" s="117" customFormat="1" ht="15" customHeight="1" x14ac:dyDescent="0.35">
      <c r="A436" s="198"/>
      <c r="B436" s="198"/>
      <c r="C436" s="199"/>
      <c r="D436" s="199"/>
      <c r="E436" s="239"/>
      <c r="F436" s="239"/>
      <c r="G436" s="200"/>
      <c r="H436" s="200"/>
      <c r="I436" s="200"/>
      <c r="J436" s="200"/>
      <c r="K436" s="200"/>
      <c r="L436" s="200"/>
      <c r="M436" s="200"/>
      <c r="N436" s="200"/>
      <c r="O436" s="200"/>
      <c r="P436" s="199"/>
      <c r="Q436" s="199"/>
      <c r="R436" s="199"/>
      <c r="S436" s="199"/>
      <c r="T436" s="199"/>
      <c r="U436" s="199"/>
      <c r="V436" s="199"/>
      <c r="W436" s="199"/>
      <c r="X436" s="199"/>
      <c r="Y436" s="308" t="str">
        <f t="shared" si="18"/>
        <v/>
      </c>
      <c r="Z436" s="196" t="str">
        <f>IF('CES-D Pre-Post'!F437="","",'CES-D Pre-Post'!F437)</f>
        <v/>
      </c>
      <c r="AA436" s="197" t="str">
        <f>IF('CES-D Pre-Post'!AA437="","",'CES-D Pre-Post'!AA437)</f>
        <v/>
      </c>
      <c r="AB436" s="238" t="str">
        <f>'CES-D Pre-Post'!BI437</f>
        <v/>
      </c>
      <c r="AC436" s="238" t="str">
        <f>'CES-D Pre-Post'!BJ437</f>
        <v/>
      </c>
      <c r="AD436" s="238" t="str">
        <f>'CES-D Pre-Post'!BK437</f>
        <v xml:space="preserve"> </v>
      </c>
      <c r="AE436" s="117" t="str">
        <f t="shared" si="19"/>
        <v/>
      </c>
      <c r="AF436" s="117" t="str">
        <f t="shared" si="20"/>
        <v/>
      </c>
    </row>
    <row r="437" spans="1:32" s="117" customFormat="1" ht="15" customHeight="1" x14ac:dyDescent="0.35">
      <c r="A437" s="201"/>
      <c r="B437" s="201"/>
      <c r="C437" s="202"/>
      <c r="D437" s="202"/>
      <c r="E437" s="240"/>
      <c r="F437" s="240"/>
      <c r="G437" s="194"/>
      <c r="H437" s="194"/>
      <c r="I437" s="194"/>
      <c r="J437" s="194"/>
      <c r="K437" s="194"/>
      <c r="L437" s="194"/>
      <c r="M437" s="195"/>
      <c r="N437" s="195"/>
      <c r="O437" s="195"/>
      <c r="P437" s="193"/>
      <c r="Q437" s="193"/>
      <c r="R437" s="193"/>
      <c r="S437" s="193"/>
      <c r="T437" s="193"/>
      <c r="U437" s="193"/>
      <c r="V437" s="193"/>
      <c r="W437" s="193"/>
      <c r="X437" s="193"/>
      <c r="Y437" s="309" t="str">
        <f t="shared" si="18"/>
        <v/>
      </c>
      <c r="Z437" s="196" t="str">
        <f>IF('CES-D Pre-Post'!F438="","",'CES-D Pre-Post'!F438)</f>
        <v/>
      </c>
      <c r="AA437" s="197" t="str">
        <f>IF('CES-D Pre-Post'!AA438="","",'CES-D Pre-Post'!AA438)</f>
        <v/>
      </c>
      <c r="AB437" s="238" t="str">
        <f>'CES-D Pre-Post'!BI438</f>
        <v/>
      </c>
      <c r="AC437" s="238" t="str">
        <f>'CES-D Pre-Post'!BJ438</f>
        <v/>
      </c>
      <c r="AD437" s="238" t="str">
        <f>'CES-D Pre-Post'!BK438</f>
        <v xml:space="preserve"> </v>
      </c>
      <c r="AE437" s="117" t="str">
        <f t="shared" si="19"/>
        <v/>
      </c>
      <c r="AF437" s="117" t="str">
        <f t="shared" si="20"/>
        <v/>
      </c>
    </row>
    <row r="438" spans="1:32" s="117" customFormat="1" ht="15" customHeight="1" x14ac:dyDescent="0.35">
      <c r="A438" s="198"/>
      <c r="B438" s="198"/>
      <c r="C438" s="199"/>
      <c r="D438" s="199"/>
      <c r="E438" s="239"/>
      <c r="F438" s="239"/>
      <c r="G438" s="200"/>
      <c r="H438" s="200"/>
      <c r="I438" s="200"/>
      <c r="J438" s="200"/>
      <c r="K438" s="200"/>
      <c r="L438" s="200"/>
      <c r="M438" s="200"/>
      <c r="N438" s="200"/>
      <c r="O438" s="200"/>
      <c r="P438" s="199"/>
      <c r="Q438" s="199"/>
      <c r="R438" s="199"/>
      <c r="S438" s="199"/>
      <c r="T438" s="199"/>
      <c r="U438" s="199"/>
      <c r="V438" s="199"/>
      <c r="W438" s="199"/>
      <c r="X438" s="199"/>
      <c r="Y438" s="308" t="str">
        <f t="shared" si="18"/>
        <v/>
      </c>
      <c r="Z438" s="196" t="str">
        <f>IF('CES-D Pre-Post'!F439="","",'CES-D Pre-Post'!F439)</f>
        <v/>
      </c>
      <c r="AA438" s="197" t="str">
        <f>IF('CES-D Pre-Post'!AA439="","",'CES-D Pre-Post'!AA439)</f>
        <v/>
      </c>
      <c r="AB438" s="238" t="str">
        <f>'CES-D Pre-Post'!BI439</f>
        <v/>
      </c>
      <c r="AC438" s="238" t="str">
        <f>'CES-D Pre-Post'!BJ439</f>
        <v/>
      </c>
      <c r="AD438" s="238" t="str">
        <f>'CES-D Pre-Post'!BK439</f>
        <v xml:space="preserve"> </v>
      </c>
      <c r="AE438" s="117" t="str">
        <f t="shared" si="19"/>
        <v/>
      </c>
      <c r="AF438" s="117" t="str">
        <f t="shared" si="20"/>
        <v/>
      </c>
    </row>
    <row r="439" spans="1:32" s="117" customFormat="1" ht="15" customHeight="1" x14ac:dyDescent="0.35">
      <c r="A439" s="201"/>
      <c r="B439" s="201"/>
      <c r="C439" s="202"/>
      <c r="D439" s="202"/>
      <c r="E439" s="240"/>
      <c r="F439" s="240"/>
      <c r="G439" s="194"/>
      <c r="H439" s="194"/>
      <c r="I439" s="194"/>
      <c r="J439" s="194"/>
      <c r="K439" s="194"/>
      <c r="L439" s="194"/>
      <c r="M439" s="195"/>
      <c r="N439" s="195"/>
      <c r="O439" s="195"/>
      <c r="P439" s="193"/>
      <c r="Q439" s="193"/>
      <c r="R439" s="193"/>
      <c r="S439" s="193"/>
      <c r="T439" s="193"/>
      <c r="U439" s="193"/>
      <c r="V439" s="193"/>
      <c r="W439" s="193"/>
      <c r="X439" s="193"/>
      <c r="Y439" s="309" t="str">
        <f t="shared" si="18"/>
        <v/>
      </c>
      <c r="Z439" s="196" t="str">
        <f>IF('CES-D Pre-Post'!F440="","",'CES-D Pre-Post'!F440)</f>
        <v/>
      </c>
      <c r="AA439" s="197" t="str">
        <f>IF('CES-D Pre-Post'!AA440="","",'CES-D Pre-Post'!AA440)</f>
        <v/>
      </c>
      <c r="AB439" s="238" t="str">
        <f>'CES-D Pre-Post'!BI440</f>
        <v/>
      </c>
      <c r="AC439" s="238" t="str">
        <f>'CES-D Pre-Post'!BJ440</f>
        <v/>
      </c>
      <c r="AD439" s="238" t="str">
        <f>'CES-D Pre-Post'!BK440</f>
        <v xml:space="preserve"> </v>
      </c>
      <c r="AE439" s="117" t="str">
        <f t="shared" si="19"/>
        <v/>
      </c>
      <c r="AF439" s="117" t="str">
        <f t="shared" si="20"/>
        <v/>
      </c>
    </row>
    <row r="440" spans="1:32" s="117" customFormat="1" ht="15" customHeight="1" x14ac:dyDescent="0.35">
      <c r="A440" s="198"/>
      <c r="B440" s="198"/>
      <c r="C440" s="199"/>
      <c r="D440" s="199"/>
      <c r="E440" s="239"/>
      <c r="F440" s="239"/>
      <c r="G440" s="200"/>
      <c r="H440" s="200"/>
      <c r="I440" s="200"/>
      <c r="J440" s="200"/>
      <c r="K440" s="200"/>
      <c r="L440" s="200"/>
      <c r="M440" s="200"/>
      <c r="N440" s="200"/>
      <c r="O440" s="200"/>
      <c r="P440" s="199"/>
      <c r="Q440" s="199"/>
      <c r="R440" s="199"/>
      <c r="S440" s="199"/>
      <c r="T440" s="199"/>
      <c r="U440" s="199"/>
      <c r="V440" s="199"/>
      <c r="W440" s="199"/>
      <c r="X440" s="199"/>
      <c r="Y440" s="308" t="str">
        <f t="shared" si="18"/>
        <v/>
      </c>
      <c r="Z440" s="196" t="str">
        <f>IF('CES-D Pre-Post'!F441="","",'CES-D Pre-Post'!F441)</f>
        <v/>
      </c>
      <c r="AA440" s="197" t="str">
        <f>IF('CES-D Pre-Post'!AA441="","",'CES-D Pre-Post'!AA441)</f>
        <v/>
      </c>
      <c r="AB440" s="238" t="str">
        <f>'CES-D Pre-Post'!BI441</f>
        <v/>
      </c>
      <c r="AC440" s="238" t="str">
        <f>'CES-D Pre-Post'!BJ441</f>
        <v/>
      </c>
      <c r="AD440" s="238" t="str">
        <f>'CES-D Pre-Post'!BK441</f>
        <v xml:space="preserve"> </v>
      </c>
      <c r="AE440" s="117" t="str">
        <f t="shared" si="19"/>
        <v/>
      </c>
      <c r="AF440" s="117" t="str">
        <f t="shared" si="20"/>
        <v/>
      </c>
    </row>
    <row r="441" spans="1:32" s="117" customFormat="1" ht="15" customHeight="1" x14ac:dyDescent="0.35">
      <c r="A441" s="201"/>
      <c r="B441" s="201"/>
      <c r="C441" s="202"/>
      <c r="D441" s="202"/>
      <c r="E441" s="240"/>
      <c r="F441" s="240"/>
      <c r="G441" s="194"/>
      <c r="H441" s="194"/>
      <c r="I441" s="194"/>
      <c r="J441" s="194"/>
      <c r="K441" s="194"/>
      <c r="L441" s="194"/>
      <c r="M441" s="195"/>
      <c r="N441" s="195"/>
      <c r="O441" s="195"/>
      <c r="P441" s="193"/>
      <c r="Q441" s="193"/>
      <c r="R441" s="193"/>
      <c r="S441" s="193"/>
      <c r="T441" s="193"/>
      <c r="U441" s="193"/>
      <c r="V441" s="193"/>
      <c r="W441" s="193"/>
      <c r="X441" s="193"/>
      <c r="Y441" s="309" t="str">
        <f t="shared" si="18"/>
        <v/>
      </c>
      <c r="Z441" s="196" t="str">
        <f>IF('CES-D Pre-Post'!F442="","",'CES-D Pre-Post'!F442)</f>
        <v/>
      </c>
      <c r="AA441" s="197" t="str">
        <f>IF('CES-D Pre-Post'!AA442="","",'CES-D Pre-Post'!AA442)</f>
        <v/>
      </c>
      <c r="AB441" s="238" t="str">
        <f>'CES-D Pre-Post'!BI442</f>
        <v/>
      </c>
      <c r="AC441" s="238" t="str">
        <f>'CES-D Pre-Post'!BJ442</f>
        <v/>
      </c>
      <c r="AD441" s="238" t="str">
        <f>'CES-D Pre-Post'!BK442</f>
        <v xml:space="preserve"> </v>
      </c>
      <c r="AE441" s="117" t="str">
        <f t="shared" si="19"/>
        <v/>
      </c>
      <c r="AF441" s="117" t="str">
        <f t="shared" si="20"/>
        <v/>
      </c>
    </row>
    <row r="442" spans="1:32" s="117" customFormat="1" ht="15" customHeight="1" x14ac:dyDescent="0.35">
      <c r="A442" s="198"/>
      <c r="B442" s="198"/>
      <c r="C442" s="199"/>
      <c r="D442" s="199"/>
      <c r="E442" s="239"/>
      <c r="F442" s="239"/>
      <c r="G442" s="200"/>
      <c r="H442" s="200"/>
      <c r="I442" s="200"/>
      <c r="J442" s="200"/>
      <c r="K442" s="200"/>
      <c r="L442" s="200"/>
      <c r="M442" s="200"/>
      <c r="N442" s="200"/>
      <c r="O442" s="200"/>
      <c r="P442" s="199"/>
      <c r="Q442" s="199"/>
      <c r="R442" s="199"/>
      <c r="S442" s="199"/>
      <c r="T442" s="199"/>
      <c r="U442" s="199"/>
      <c r="V442" s="199"/>
      <c r="W442" s="199"/>
      <c r="X442" s="199"/>
      <c r="Y442" s="308" t="str">
        <f t="shared" si="18"/>
        <v/>
      </c>
      <c r="Z442" s="196" t="str">
        <f>IF('CES-D Pre-Post'!F443="","",'CES-D Pre-Post'!F443)</f>
        <v/>
      </c>
      <c r="AA442" s="197" t="str">
        <f>IF('CES-D Pre-Post'!AA443="","",'CES-D Pre-Post'!AA443)</f>
        <v/>
      </c>
      <c r="AB442" s="238" t="str">
        <f>'CES-D Pre-Post'!BI443</f>
        <v/>
      </c>
      <c r="AC442" s="238" t="str">
        <f>'CES-D Pre-Post'!BJ443</f>
        <v/>
      </c>
      <c r="AD442" s="238" t="str">
        <f>'CES-D Pre-Post'!BK443</f>
        <v xml:space="preserve"> </v>
      </c>
      <c r="AE442" s="117" t="str">
        <f t="shared" si="19"/>
        <v/>
      </c>
      <c r="AF442" s="117" t="str">
        <f t="shared" si="20"/>
        <v/>
      </c>
    </row>
    <row r="443" spans="1:32" s="117" customFormat="1" ht="15" customHeight="1" x14ac:dyDescent="0.35">
      <c r="A443" s="201"/>
      <c r="B443" s="201"/>
      <c r="C443" s="202"/>
      <c r="D443" s="202"/>
      <c r="E443" s="240"/>
      <c r="F443" s="240"/>
      <c r="G443" s="194"/>
      <c r="H443" s="194"/>
      <c r="I443" s="194"/>
      <c r="J443" s="194"/>
      <c r="K443" s="194"/>
      <c r="L443" s="194"/>
      <c r="M443" s="195"/>
      <c r="N443" s="195"/>
      <c r="O443" s="195"/>
      <c r="P443" s="193"/>
      <c r="Q443" s="193"/>
      <c r="R443" s="193"/>
      <c r="S443" s="193"/>
      <c r="T443" s="193"/>
      <c r="U443" s="193"/>
      <c r="V443" s="193"/>
      <c r="W443" s="193"/>
      <c r="X443" s="193"/>
      <c r="Y443" s="309" t="str">
        <f t="shared" si="18"/>
        <v/>
      </c>
      <c r="Z443" s="196" t="str">
        <f>IF('CES-D Pre-Post'!F444="","",'CES-D Pre-Post'!F444)</f>
        <v/>
      </c>
      <c r="AA443" s="197" t="str">
        <f>IF('CES-D Pre-Post'!AA444="","",'CES-D Pre-Post'!AA444)</f>
        <v/>
      </c>
      <c r="AB443" s="238" t="str">
        <f>'CES-D Pre-Post'!BI444</f>
        <v/>
      </c>
      <c r="AC443" s="238" t="str">
        <f>'CES-D Pre-Post'!BJ444</f>
        <v/>
      </c>
      <c r="AD443" s="238" t="str">
        <f>'CES-D Pre-Post'!BK444</f>
        <v xml:space="preserve"> </v>
      </c>
      <c r="AE443" s="117" t="str">
        <f t="shared" si="19"/>
        <v/>
      </c>
      <c r="AF443" s="117" t="str">
        <f t="shared" si="20"/>
        <v/>
      </c>
    </row>
    <row r="444" spans="1:32" s="117" customFormat="1" ht="15" customHeight="1" x14ac:dyDescent="0.35">
      <c r="A444" s="198"/>
      <c r="B444" s="198"/>
      <c r="C444" s="199"/>
      <c r="D444" s="199"/>
      <c r="E444" s="239"/>
      <c r="F444" s="239"/>
      <c r="G444" s="200"/>
      <c r="H444" s="200"/>
      <c r="I444" s="200"/>
      <c r="J444" s="200"/>
      <c r="K444" s="200"/>
      <c r="L444" s="200"/>
      <c r="M444" s="200"/>
      <c r="N444" s="200"/>
      <c r="O444" s="200"/>
      <c r="P444" s="199"/>
      <c r="Q444" s="199"/>
      <c r="R444" s="199"/>
      <c r="S444" s="199"/>
      <c r="T444" s="199"/>
      <c r="U444" s="199"/>
      <c r="V444" s="199"/>
      <c r="W444" s="199"/>
      <c r="X444" s="199"/>
      <c r="Y444" s="308" t="str">
        <f t="shared" si="18"/>
        <v/>
      </c>
      <c r="Z444" s="196" t="str">
        <f>IF('CES-D Pre-Post'!F445="","",'CES-D Pre-Post'!F445)</f>
        <v/>
      </c>
      <c r="AA444" s="197" t="str">
        <f>IF('CES-D Pre-Post'!AA445="","",'CES-D Pre-Post'!AA445)</f>
        <v/>
      </c>
      <c r="AB444" s="238" t="str">
        <f>'CES-D Pre-Post'!BI445</f>
        <v/>
      </c>
      <c r="AC444" s="238" t="str">
        <f>'CES-D Pre-Post'!BJ445</f>
        <v/>
      </c>
      <c r="AD444" s="238" t="str">
        <f>'CES-D Pre-Post'!BK445</f>
        <v xml:space="preserve"> </v>
      </c>
      <c r="AE444" s="117" t="str">
        <f t="shared" si="19"/>
        <v/>
      </c>
      <c r="AF444" s="117" t="str">
        <f t="shared" si="20"/>
        <v/>
      </c>
    </row>
    <row r="445" spans="1:32" s="117" customFormat="1" ht="15" customHeight="1" x14ac:dyDescent="0.35">
      <c r="A445" s="201"/>
      <c r="B445" s="201"/>
      <c r="C445" s="202"/>
      <c r="D445" s="202"/>
      <c r="E445" s="240"/>
      <c r="F445" s="240"/>
      <c r="G445" s="194"/>
      <c r="H445" s="194"/>
      <c r="I445" s="194"/>
      <c r="J445" s="194"/>
      <c r="K445" s="194"/>
      <c r="L445" s="194"/>
      <c r="M445" s="195"/>
      <c r="N445" s="195"/>
      <c r="O445" s="195"/>
      <c r="P445" s="193"/>
      <c r="Q445" s="193"/>
      <c r="R445" s="193"/>
      <c r="S445" s="193"/>
      <c r="T445" s="193"/>
      <c r="U445" s="193"/>
      <c r="V445" s="193"/>
      <c r="W445" s="193"/>
      <c r="X445" s="193"/>
      <c r="Y445" s="309" t="str">
        <f t="shared" si="18"/>
        <v/>
      </c>
      <c r="Z445" s="196" t="str">
        <f>IF('CES-D Pre-Post'!F446="","",'CES-D Pre-Post'!F446)</f>
        <v/>
      </c>
      <c r="AA445" s="197" t="str">
        <f>IF('CES-D Pre-Post'!AA446="","",'CES-D Pre-Post'!AA446)</f>
        <v/>
      </c>
      <c r="AB445" s="238" t="str">
        <f>'CES-D Pre-Post'!BI446</f>
        <v/>
      </c>
      <c r="AC445" s="238" t="str">
        <f>'CES-D Pre-Post'!BJ446</f>
        <v/>
      </c>
      <c r="AD445" s="238" t="str">
        <f>'CES-D Pre-Post'!BK446</f>
        <v xml:space="preserve"> </v>
      </c>
      <c r="AE445" s="117" t="str">
        <f t="shared" si="19"/>
        <v/>
      </c>
      <c r="AF445" s="117" t="str">
        <f t="shared" si="20"/>
        <v/>
      </c>
    </row>
    <row r="446" spans="1:32" s="117" customFormat="1" ht="15" customHeight="1" x14ac:dyDescent="0.35">
      <c r="A446" s="198"/>
      <c r="B446" s="198"/>
      <c r="C446" s="199"/>
      <c r="D446" s="199"/>
      <c r="E446" s="239"/>
      <c r="F446" s="239"/>
      <c r="G446" s="200"/>
      <c r="H446" s="200"/>
      <c r="I446" s="200"/>
      <c r="J446" s="200"/>
      <c r="K446" s="200"/>
      <c r="L446" s="200"/>
      <c r="M446" s="200"/>
      <c r="N446" s="200"/>
      <c r="O446" s="200"/>
      <c r="P446" s="199"/>
      <c r="Q446" s="199"/>
      <c r="R446" s="199"/>
      <c r="S446" s="199"/>
      <c r="T446" s="199"/>
      <c r="U446" s="199"/>
      <c r="V446" s="199"/>
      <c r="W446" s="199"/>
      <c r="X446" s="199"/>
      <c r="Y446" s="308" t="str">
        <f t="shared" si="18"/>
        <v/>
      </c>
      <c r="Z446" s="196" t="str">
        <f>IF('CES-D Pre-Post'!F447="","",'CES-D Pre-Post'!F447)</f>
        <v/>
      </c>
      <c r="AA446" s="197" t="str">
        <f>IF('CES-D Pre-Post'!AA447="","",'CES-D Pre-Post'!AA447)</f>
        <v/>
      </c>
      <c r="AB446" s="238" t="str">
        <f>'CES-D Pre-Post'!BI447</f>
        <v/>
      </c>
      <c r="AC446" s="238" t="str">
        <f>'CES-D Pre-Post'!BJ447</f>
        <v/>
      </c>
      <c r="AD446" s="238" t="str">
        <f>'CES-D Pre-Post'!BK447</f>
        <v xml:space="preserve"> </v>
      </c>
      <c r="AE446" s="117" t="str">
        <f t="shared" si="19"/>
        <v/>
      </c>
      <c r="AF446" s="117" t="str">
        <f t="shared" si="20"/>
        <v/>
      </c>
    </row>
    <row r="447" spans="1:32" s="117" customFormat="1" ht="15" customHeight="1" x14ac:dyDescent="0.35">
      <c r="A447" s="201"/>
      <c r="B447" s="201"/>
      <c r="C447" s="202"/>
      <c r="D447" s="202"/>
      <c r="E447" s="240"/>
      <c r="F447" s="240"/>
      <c r="G447" s="194"/>
      <c r="H447" s="194"/>
      <c r="I447" s="194"/>
      <c r="J447" s="194"/>
      <c r="K447" s="194"/>
      <c r="L447" s="194"/>
      <c r="M447" s="195"/>
      <c r="N447" s="195"/>
      <c r="O447" s="195"/>
      <c r="P447" s="193"/>
      <c r="Q447" s="193"/>
      <c r="R447" s="193"/>
      <c r="S447" s="193"/>
      <c r="T447" s="193"/>
      <c r="U447" s="193"/>
      <c r="V447" s="193"/>
      <c r="W447" s="193"/>
      <c r="X447" s="193"/>
      <c r="Y447" s="309" t="str">
        <f t="shared" si="18"/>
        <v/>
      </c>
      <c r="Z447" s="196" t="str">
        <f>IF('CES-D Pre-Post'!F448="","",'CES-D Pre-Post'!F448)</f>
        <v/>
      </c>
      <c r="AA447" s="197" t="str">
        <f>IF('CES-D Pre-Post'!AA448="","",'CES-D Pre-Post'!AA448)</f>
        <v/>
      </c>
      <c r="AB447" s="238" t="str">
        <f>'CES-D Pre-Post'!BI448</f>
        <v/>
      </c>
      <c r="AC447" s="238" t="str">
        <f>'CES-D Pre-Post'!BJ448</f>
        <v/>
      </c>
      <c r="AD447" s="238" t="str">
        <f>'CES-D Pre-Post'!BK448</f>
        <v xml:space="preserve"> </v>
      </c>
      <c r="AE447" s="117" t="str">
        <f t="shared" si="19"/>
        <v/>
      </c>
      <c r="AF447" s="117" t="str">
        <f t="shared" si="20"/>
        <v/>
      </c>
    </row>
    <row r="448" spans="1:32" s="117" customFormat="1" ht="15" customHeight="1" x14ac:dyDescent="0.35">
      <c r="A448" s="198"/>
      <c r="B448" s="198"/>
      <c r="C448" s="199"/>
      <c r="D448" s="199"/>
      <c r="E448" s="239"/>
      <c r="F448" s="239"/>
      <c r="G448" s="200"/>
      <c r="H448" s="200"/>
      <c r="I448" s="200"/>
      <c r="J448" s="200"/>
      <c r="K448" s="200"/>
      <c r="L448" s="200"/>
      <c r="M448" s="200"/>
      <c r="N448" s="200"/>
      <c r="O448" s="200"/>
      <c r="P448" s="199"/>
      <c r="Q448" s="199"/>
      <c r="R448" s="199"/>
      <c r="S448" s="199"/>
      <c r="T448" s="199"/>
      <c r="U448" s="199"/>
      <c r="V448" s="199"/>
      <c r="W448" s="199"/>
      <c r="X448" s="199"/>
      <c r="Y448" s="308" t="str">
        <f t="shared" si="18"/>
        <v/>
      </c>
      <c r="Z448" s="196" t="str">
        <f>IF('CES-D Pre-Post'!F449="","",'CES-D Pre-Post'!F449)</f>
        <v/>
      </c>
      <c r="AA448" s="197" t="str">
        <f>IF('CES-D Pre-Post'!AA449="","",'CES-D Pre-Post'!AA449)</f>
        <v/>
      </c>
      <c r="AB448" s="238" t="str">
        <f>'CES-D Pre-Post'!BI449</f>
        <v/>
      </c>
      <c r="AC448" s="238" t="str">
        <f>'CES-D Pre-Post'!BJ449</f>
        <v/>
      </c>
      <c r="AD448" s="238" t="str">
        <f>'CES-D Pre-Post'!BK449</f>
        <v xml:space="preserve"> </v>
      </c>
      <c r="AE448" s="117" t="str">
        <f t="shared" si="19"/>
        <v/>
      </c>
      <c r="AF448" s="117" t="str">
        <f t="shared" si="20"/>
        <v/>
      </c>
    </row>
    <row r="449" spans="1:32" s="117" customFormat="1" ht="15" customHeight="1" x14ac:dyDescent="0.35">
      <c r="A449" s="201"/>
      <c r="B449" s="201"/>
      <c r="C449" s="202"/>
      <c r="D449" s="202"/>
      <c r="E449" s="240"/>
      <c r="F449" s="240"/>
      <c r="G449" s="194"/>
      <c r="H449" s="194"/>
      <c r="I449" s="194"/>
      <c r="J449" s="194"/>
      <c r="K449" s="194"/>
      <c r="L449" s="194"/>
      <c r="M449" s="195"/>
      <c r="N449" s="195"/>
      <c r="O449" s="195"/>
      <c r="P449" s="193"/>
      <c r="Q449" s="193"/>
      <c r="R449" s="193"/>
      <c r="S449" s="193"/>
      <c r="T449" s="193"/>
      <c r="U449" s="193"/>
      <c r="V449" s="193"/>
      <c r="W449" s="193"/>
      <c r="X449" s="193"/>
      <c r="Y449" s="309" t="str">
        <f t="shared" si="18"/>
        <v/>
      </c>
      <c r="Z449" s="196" t="str">
        <f>IF('CES-D Pre-Post'!F450="","",'CES-D Pre-Post'!F450)</f>
        <v/>
      </c>
      <c r="AA449" s="197" t="str">
        <f>IF('CES-D Pre-Post'!AA450="","",'CES-D Pre-Post'!AA450)</f>
        <v/>
      </c>
      <c r="AB449" s="238" t="str">
        <f>'CES-D Pre-Post'!BI450</f>
        <v/>
      </c>
      <c r="AC449" s="238" t="str">
        <f>'CES-D Pre-Post'!BJ450</f>
        <v/>
      </c>
      <c r="AD449" s="238" t="str">
        <f>'CES-D Pre-Post'!BK450</f>
        <v xml:space="preserve"> </v>
      </c>
      <c r="AE449" s="117" t="str">
        <f t="shared" si="19"/>
        <v/>
      </c>
      <c r="AF449" s="117" t="str">
        <f t="shared" si="20"/>
        <v/>
      </c>
    </row>
    <row r="450" spans="1:32" s="117" customFormat="1" ht="15" customHeight="1" x14ac:dyDescent="0.35">
      <c r="A450" s="198"/>
      <c r="B450" s="198"/>
      <c r="C450" s="199"/>
      <c r="D450" s="199"/>
      <c r="E450" s="239"/>
      <c r="F450" s="239"/>
      <c r="G450" s="200"/>
      <c r="H450" s="200"/>
      <c r="I450" s="200"/>
      <c r="J450" s="200"/>
      <c r="K450" s="200"/>
      <c r="L450" s="200"/>
      <c r="M450" s="200"/>
      <c r="N450" s="200"/>
      <c r="O450" s="200"/>
      <c r="P450" s="199"/>
      <c r="Q450" s="199"/>
      <c r="R450" s="199"/>
      <c r="S450" s="199"/>
      <c r="T450" s="199"/>
      <c r="U450" s="199"/>
      <c r="V450" s="199"/>
      <c r="W450" s="199"/>
      <c r="X450" s="199"/>
      <c r="Y450" s="308" t="str">
        <f t="shared" si="18"/>
        <v/>
      </c>
      <c r="Z450" s="196" t="str">
        <f>IF('CES-D Pre-Post'!F451="","",'CES-D Pre-Post'!F451)</f>
        <v/>
      </c>
      <c r="AA450" s="197" t="str">
        <f>IF('CES-D Pre-Post'!AA451="","",'CES-D Pre-Post'!AA451)</f>
        <v/>
      </c>
      <c r="AB450" s="238" t="str">
        <f>'CES-D Pre-Post'!BI451</f>
        <v/>
      </c>
      <c r="AC450" s="238" t="str">
        <f>'CES-D Pre-Post'!BJ451</f>
        <v/>
      </c>
      <c r="AD450" s="238" t="str">
        <f>'CES-D Pre-Post'!BK451</f>
        <v xml:space="preserve"> </v>
      </c>
      <c r="AE450" s="117" t="str">
        <f t="shared" si="19"/>
        <v/>
      </c>
      <c r="AF450" s="117" t="str">
        <f t="shared" si="20"/>
        <v/>
      </c>
    </row>
    <row r="451" spans="1:32" s="117" customFormat="1" ht="15" customHeight="1" x14ac:dyDescent="0.35">
      <c r="A451" s="201"/>
      <c r="B451" s="201"/>
      <c r="C451" s="202"/>
      <c r="D451" s="202"/>
      <c r="E451" s="240"/>
      <c r="F451" s="240"/>
      <c r="G451" s="194"/>
      <c r="H451" s="194"/>
      <c r="I451" s="194"/>
      <c r="J451" s="194"/>
      <c r="K451" s="194"/>
      <c r="L451" s="194"/>
      <c r="M451" s="195"/>
      <c r="N451" s="195"/>
      <c r="O451" s="195"/>
      <c r="P451" s="193"/>
      <c r="Q451" s="193"/>
      <c r="R451" s="193"/>
      <c r="S451" s="193"/>
      <c r="T451" s="193"/>
      <c r="U451" s="193"/>
      <c r="V451" s="193"/>
      <c r="W451" s="193"/>
      <c r="X451" s="193"/>
      <c r="Y451" s="309" t="str">
        <f t="shared" si="18"/>
        <v/>
      </c>
      <c r="Z451" s="196" t="str">
        <f>IF('CES-D Pre-Post'!F452="","",'CES-D Pre-Post'!F452)</f>
        <v/>
      </c>
      <c r="AA451" s="197" t="str">
        <f>IF('CES-D Pre-Post'!AA452="","",'CES-D Pre-Post'!AA452)</f>
        <v/>
      </c>
      <c r="AB451" s="238" t="str">
        <f>'CES-D Pre-Post'!BI452</f>
        <v/>
      </c>
      <c r="AC451" s="238" t="str">
        <f>'CES-D Pre-Post'!BJ452</f>
        <v/>
      </c>
      <c r="AD451" s="238" t="str">
        <f>'CES-D Pre-Post'!BK452</f>
        <v xml:space="preserve"> </v>
      </c>
      <c r="AE451" s="117" t="str">
        <f t="shared" si="19"/>
        <v/>
      </c>
      <c r="AF451" s="117" t="str">
        <f t="shared" si="20"/>
        <v/>
      </c>
    </row>
    <row r="452" spans="1:32" s="117" customFormat="1" ht="15" customHeight="1" x14ac:dyDescent="0.35">
      <c r="A452" s="198"/>
      <c r="B452" s="198"/>
      <c r="C452" s="199"/>
      <c r="D452" s="199"/>
      <c r="E452" s="239"/>
      <c r="F452" s="239"/>
      <c r="G452" s="200"/>
      <c r="H452" s="200"/>
      <c r="I452" s="200"/>
      <c r="J452" s="200"/>
      <c r="K452" s="200"/>
      <c r="L452" s="200"/>
      <c r="M452" s="200"/>
      <c r="N452" s="200"/>
      <c r="O452" s="200"/>
      <c r="P452" s="199"/>
      <c r="Q452" s="199"/>
      <c r="R452" s="199"/>
      <c r="S452" s="199"/>
      <c r="T452" s="199"/>
      <c r="U452" s="199"/>
      <c r="V452" s="199"/>
      <c r="W452" s="199"/>
      <c r="X452" s="199"/>
      <c r="Y452" s="308" t="str">
        <f t="shared" ref="Y452:Y502" si="21">IF(E452="","",IF(E452&gt;0,"Yes","No"))</f>
        <v/>
      </c>
      <c r="Z452" s="196" t="str">
        <f>IF('CES-D Pre-Post'!F453="","",'CES-D Pre-Post'!F453)</f>
        <v/>
      </c>
      <c r="AA452" s="197" t="str">
        <f>IF('CES-D Pre-Post'!AA453="","",'CES-D Pre-Post'!AA453)</f>
        <v/>
      </c>
      <c r="AB452" s="238" t="str">
        <f>'CES-D Pre-Post'!BI453</f>
        <v/>
      </c>
      <c r="AC452" s="238" t="str">
        <f>'CES-D Pre-Post'!BJ453</f>
        <v/>
      </c>
      <c r="AD452" s="238" t="str">
        <f>'CES-D Pre-Post'!BK453</f>
        <v xml:space="preserve"> </v>
      </c>
      <c r="AE452" s="117" t="str">
        <f t="shared" ref="AE452:AE502" si="22">IF(E452="","",INT((((YEAR(E452)-YEAR($AE$1))*12+MONTH(E452)-MONTH($AE$1)+1)+2)/3))</f>
        <v/>
      </c>
      <c r="AF452" s="117" t="str">
        <f t="shared" ref="AF452:AF502" si="23">IF(F452="","",INT((((YEAR(F452)-YEAR($AE$1))*12+MONTH(F452)-MONTH($AE$1)+1)+2)/3))</f>
        <v/>
      </c>
    </row>
    <row r="453" spans="1:32" s="117" customFormat="1" ht="15" customHeight="1" x14ac:dyDescent="0.35">
      <c r="A453" s="201"/>
      <c r="B453" s="201"/>
      <c r="C453" s="202"/>
      <c r="D453" s="202"/>
      <c r="E453" s="240"/>
      <c r="F453" s="240"/>
      <c r="G453" s="194"/>
      <c r="H453" s="194"/>
      <c r="I453" s="194"/>
      <c r="J453" s="194"/>
      <c r="K453" s="194"/>
      <c r="L453" s="194"/>
      <c r="M453" s="195"/>
      <c r="N453" s="195"/>
      <c r="O453" s="195"/>
      <c r="P453" s="193"/>
      <c r="Q453" s="193"/>
      <c r="R453" s="193"/>
      <c r="S453" s="193"/>
      <c r="T453" s="193"/>
      <c r="U453" s="193"/>
      <c r="V453" s="193"/>
      <c r="W453" s="193"/>
      <c r="X453" s="193"/>
      <c r="Y453" s="309" t="str">
        <f t="shared" si="21"/>
        <v/>
      </c>
      <c r="Z453" s="196" t="str">
        <f>IF('CES-D Pre-Post'!F454="","",'CES-D Pre-Post'!F454)</f>
        <v/>
      </c>
      <c r="AA453" s="197" t="str">
        <f>IF('CES-D Pre-Post'!AA454="","",'CES-D Pre-Post'!AA454)</f>
        <v/>
      </c>
      <c r="AB453" s="238" t="str">
        <f>'CES-D Pre-Post'!BI454</f>
        <v/>
      </c>
      <c r="AC453" s="238" t="str">
        <f>'CES-D Pre-Post'!BJ454</f>
        <v/>
      </c>
      <c r="AD453" s="238" t="str">
        <f>'CES-D Pre-Post'!BK454</f>
        <v xml:space="preserve"> </v>
      </c>
      <c r="AE453" s="117" t="str">
        <f t="shared" si="22"/>
        <v/>
      </c>
      <c r="AF453" s="117" t="str">
        <f t="shared" si="23"/>
        <v/>
      </c>
    </row>
    <row r="454" spans="1:32" s="117" customFormat="1" ht="15" customHeight="1" x14ac:dyDescent="0.35">
      <c r="A454" s="198"/>
      <c r="B454" s="198"/>
      <c r="C454" s="199"/>
      <c r="D454" s="199"/>
      <c r="E454" s="239"/>
      <c r="F454" s="239"/>
      <c r="G454" s="200"/>
      <c r="H454" s="200"/>
      <c r="I454" s="200"/>
      <c r="J454" s="200"/>
      <c r="K454" s="200"/>
      <c r="L454" s="200"/>
      <c r="M454" s="200"/>
      <c r="N454" s="200"/>
      <c r="O454" s="200"/>
      <c r="P454" s="199"/>
      <c r="Q454" s="199"/>
      <c r="R454" s="199"/>
      <c r="S454" s="199"/>
      <c r="T454" s="199"/>
      <c r="U454" s="199"/>
      <c r="V454" s="199"/>
      <c r="W454" s="199"/>
      <c r="X454" s="199"/>
      <c r="Y454" s="308" t="str">
        <f t="shared" si="21"/>
        <v/>
      </c>
      <c r="Z454" s="196" t="str">
        <f>IF('CES-D Pre-Post'!F455="","",'CES-D Pre-Post'!F455)</f>
        <v/>
      </c>
      <c r="AA454" s="197" t="str">
        <f>IF('CES-D Pre-Post'!AA455="","",'CES-D Pre-Post'!AA455)</f>
        <v/>
      </c>
      <c r="AB454" s="238" t="str">
        <f>'CES-D Pre-Post'!BI455</f>
        <v/>
      </c>
      <c r="AC454" s="238" t="str">
        <f>'CES-D Pre-Post'!BJ455</f>
        <v/>
      </c>
      <c r="AD454" s="238" t="str">
        <f>'CES-D Pre-Post'!BK455</f>
        <v xml:space="preserve"> </v>
      </c>
      <c r="AE454" s="117" t="str">
        <f t="shared" si="22"/>
        <v/>
      </c>
      <c r="AF454" s="117" t="str">
        <f t="shared" si="23"/>
        <v/>
      </c>
    </row>
    <row r="455" spans="1:32" s="117" customFormat="1" ht="15" customHeight="1" x14ac:dyDescent="0.35">
      <c r="A455" s="201"/>
      <c r="B455" s="201"/>
      <c r="C455" s="202"/>
      <c r="D455" s="202"/>
      <c r="E455" s="240"/>
      <c r="F455" s="240"/>
      <c r="G455" s="194"/>
      <c r="H455" s="194"/>
      <c r="I455" s="194"/>
      <c r="J455" s="194"/>
      <c r="K455" s="194"/>
      <c r="L455" s="194"/>
      <c r="M455" s="195"/>
      <c r="N455" s="195"/>
      <c r="O455" s="195"/>
      <c r="P455" s="193"/>
      <c r="Q455" s="193"/>
      <c r="R455" s="193"/>
      <c r="S455" s="193"/>
      <c r="T455" s="193"/>
      <c r="U455" s="193"/>
      <c r="V455" s="193"/>
      <c r="W455" s="193"/>
      <c r="X455" s="193"/>
      <c r="Y455" s="309" t="str">
        <f t="shared" si="21"/>
        <v/>
      </c>
      <c r="Z455" s="196" t="str">
        <f>IF('CES-D Pre-Post'!F456="","",'CES-D Pre-Post'!F456)</f>
        <v/>
      </c>
      <c r="AA455" s="197" t="str">
        <f>IF('CES-D Pre-Post'!AA456="","",'CES-D Pre-Post'!AA456)</f>
        <v/>
      </c>
      <c r="AB455" s="238" t="str">
        <f>'CES-D Pre-Post'!BI456</f>
        <v/>
      </c>
      <c r="AC455" s="238" t="str">
        <f>'CES-D Pre-Post'!BJ456</f>
        <v/>
      </c>
      <c r="AD455" s="238" t="str">
        <f>'CES-D Pre-Post'!BK456</f>
        <v xml:space="preserve"> </v>
      </c>
      <c r="AE455" s="117" t="str">
        <f t="shared" si="22"/>
        <v/>
      </c>
      <c r="AF455" s="117" t="str">
        <f t="shared" si="23"/>
        <v/>
      </c>
    </row>
    <row r="456" spans="1:32" s="117" customFormat="1" ht="15" customHeight="1" x14ac:dyDescent="0.35">
      <c r="A456" s="198"/>
      <c r="B456" s="198"/>
      <c r="C456" s="199"/>
      <c r="D456" s="199"/>
      <c r="E456" s="239"/>
      <c r="F456" s="239"/>
      <c r="G456" s="200"/>
      <c r="H456" s="200"/>
      <c r="I456" s="200"/>
      <c r="J456" s="200"/>
      <c r="K456" s="200"/>
      <c r="L456" s="200"/>
      <c r="M456" s="200"/>
      <c r="N456" s="200"/>
      <c r="O456" s="200"/>
      <c r="P456" s="199"/>
      <c r="Q456" s="199"/>
      <c r="R456" s="199"/>
      <c r="S456" s="199"/>
      <c r="T456" s="199"/>
      <c r="U456" s="199"/>
      <c r="V456" s="199"/>
      <c r="W456" s="199"/>
      <c r="X456" s="199"/>
      <c r="Y456" s="308" t="str">
        <f t="shared" si="21"/>
        <v/>
      </c>
      <c r="Z456" s="196" t="str">
        <f>IF('CES-D Pre-Post'!F457="","",'CES-D Pre-Post'!F457)</f>
        <v/>
      </c>
      <c r="AA456" s="197" t="str">
        <f>IF('CES-D Pre-Post'!AA457="","",'CES-D Pre-Post'!AA457)</f>
        <v/>
      </c>
      <c r="AB456" s="238" t="str">
        <f>'CES-D Pre-Post'!BI457</f>
        <v/>
      </c>
      <c r="AC456" s="238" t="str">
        <f>'CES-D Pre-Post'!BJ457</f>
        <v/>
      </c>
      <c r="AD456" s="238" t="str">
        <f>'CES-D Pre-Post'!BK457</f>
        <v xml:space="preserve"> </v>
      </c>
      <c r="AE456" s="117" t="str">
        <f t="shared" si="22"/>
        <v/>
      </c>
      <c r="AF456" s="117" t="str">
        <f t="shared" si="23"/>
        <v/>
      </c>
    </row>
    <row r="457" spans="1:32" s="117" customFormat="1" ht="15" customHeight="1" x14ac:dyDescent="0.35">
      <c r="A457" s="201"/>
      <c r="B457" s="201"/>
      <c r="C457" s="202"/>
      <c r="D457" s="202"/>
      <c r="E457" s="240"/>
      <c r="F457" s="240"/>
      <c r="G457" s="194"/>
      <c r="H457" s="194"/>
      <c r="I457" s="194"/>
      <c r="J457" s="194"/>
      <c r="K457" s="194"/>
      <c r="L457" s="194"/>
      <c r="M457" s="195"/>
      <c r="N457" s="195"/>
      <c r="O457" s="195"/>
      <c r="P457" s="193"/>
      <c r="Q457" s="193"/>
      <c r="R457" s="193"/>
      <c r="S457" s="193"/>
      <c r="T457" s="193"/>
      <c r="U457" s="193"/>
      <c r="V457" s="193"/>
      <c r="W457" s="193"/>
      <c r="X457" s="193"/>
      <c r="Y457" s="309" t="str">
        <f t="shared" si="21"/>
        <v/>
      </c>
      <c r="Z457" s="196" t="str">
        <f>IF('CES-D Pre-Post'!F458="","",'CES-D Pre-Post'!F458)</f>
        <v/>
      </c>
      <c r="AA457" s="197" t="str">
        <f>IF('CES-D Pre-Post'!AA458="","",'CES-D Pre-Post'!AA458)</f>
        <v/>
      </c>
      <c r="AB457" s="238" t="str">
        <f>'CES-D Pre-Post'!BI458</f>
        <v/>
      </c>
      <c r="AC457" s="238" t="str">
        <f>'CES-D Pre-Post'!BJ458</f>
        <v/>
      </c>
      <c r="AD457" s="238" t="str">
        <f>'CES-D Pre-Post'!BK458</f>
        <v xml:space="preserve"> </v>
      </c>
      <c r="AE457" s="117" t="str">
        <f t="shared" si="22"/>
        <v/>
      </c>
      <c r="AF457" s="117" t="str">
        <f t="shared" si="23"/>
        <v/>
      </c>
    </row>
    <row r="458" spans="1:32" s="117" customFormat="1" ht="15" customHeight="1" x14ac:dyDescent="0.35">
      <c r="A458" s="198"/>
      <c r="B458" s="198"/>
      <c r="C458" s="199"/>
      <c r="D458" s="199"/>
      <c r="E458" s="239"/>
      <c r="F458" s="239"/>
      <c r="G458" s="200"/>
      <c r="H458" s="200"/>
      <c r="I458" s="200"/>
      <c r="J458" s="200"/>
      <c r="K458" s="200"/>
      <c r="L458" s="200"/>
      <c r="M458" s="200"/>
      <c r="N458" s="200"/>
      <c r="O458" s="200"/>
      <c r="P458" s="199"/>
      <c r="Q458" s="199"/>
      <c r="R458" s="199"/>
      <c r="S458" s="199"/>
      <c r="T458" s="199"/>
      <c r="U458" s="199"/>
      <c r="V458" s="199"/>
      <c r="W458" s="199"/>
      <c r="X458" s="199"/>
      <c r="Y458" s="308" t="str">
        <f t="shared" si="21"/>
        <v/>
      </c>
      <c r="Z458" s="196" t="str">
        <f>IF('CES-D Pre-Post'!F459="","",'CES-D Pre-Post'!F459)</f>
        <v/>
      </c>
      <c r="AA458" s="197" t="str">
        <f>IF('CES-D Pre-Post'!AA459="","",'CES-D Pre-Post'!AA459)</f>
        <v/>
      </c>
      <c r="AB458" s="238" t="str">
        <f>'CES-D Pre-Post'!BI459</f>
        <v/>
      </c>
      <c r="AC458" s="238" t="str">
        <f>'CES-D Pre-Post'!BJ459</f>
        <v/>
      </c>
      <c r="AD458" s="238" t="str">
        <f>'CES-D Pre-Post'!BK459</f>
        <v xml:space="preserve"> </v>
      </c>
      <c r="AE458" s="117" t="str">
        <f t="shared" si="22"/>
        <v/>
      </c>
      <c r="AF458" s="117" t="str">
        <f t="shared" si="23"/>
        <v/>
      </c>
    </row>
    <row r="459" spans="1:32" s="117" customFormat="1" ht="15" customHeight="1" x14ac:dyDescent="0.35">
      <c r="A459" s="201"/>
      <c r="B459" s="201"/>
      <c r="C459" s="202"/>
      <c r="D459" s="202"/>
      <c r="E459" s="240"/>
      <c r="F459" s="240"/>
      <c r="G459" s="194"/>
      <c r="H459" s="194"/>
      <c r="I459" s="194"/>
      <c r="J459" s="194"/>
      <c r="K459" s="194"/>
      <c r="L459" s="194"/>
      <c r="M459" s="195"/>
      <c r="N459" s="195"/>
      <c r="O459" s="195"/>
      <c r="P459" s="193"/>
      <c r="Q459" s="193"/>
      <c r="R459" s="193"/>
      <c r="S459" s="193"/>
      <c r="T459" s="193"/>
      <c r="U459" s="193"/>
      <c r="V459" s="193"/>
      <c r="W459" s="193"/>
      <c r="X459" s="193"/>
      <c r="Y459" s="309" t="str">
        <f t="shared" si="21"/>
        <v/>
      </c>
      <c r="Z459" s="196" t="str">
        <f>IF('CES-D Pre-Post'!F460="","",'CES-D Pre-Post'!F460)</f>
        <v/>
      </c>
      <c r="AA459" s="197" t="str">
        <f>IF('CES-D Pre-Post'!AA460="","",'CES-D Pre-Post'!AA460)</f>
        <v/>
      </c>
      <c r="AB459" s="238" t="str">
        <f>'CES-D Pre-Post'!BI460</f>
        <v/>
      </c>
      <c r="AC459" s="238" t="str">
        <f>'CES-D Pre-Post'!BJ460</f>
        <v/>
      </c>
      <c r="AD459" s="238" t="str">
        <f>'CES-D Pre-Post'!BK460</f>
        <v xml:space="preserve"> </v>
      </c>
      <c r="AE459" s="117" t="str">
        <f t="shared" si="22"/>
        <v/>
      </c>
      <c r="AF459" s="117" t="str">
        <f t="shared" si="23"/>
        <v/>
      </c>
    </row>
    <row r="460" spans="1:32" s="117" customFormat="1" ht="15" customHeight="1" x14ac:dyDescent="0.35">
      <c r="A460" s="198"/>
      <c r="B460" s="198"/>
      <c r="C460" s="199"/>
      <c r="D460" s="199"/>
      <c r="E460" s="239"/>
      <c r="F460" s="239"/>
      <c r="G460" s="200"/>
      <c r="H460" s="200"/>
      <c r="I460" s="200"/>
      <c r="J460" s="200"/>
      <c r="K460" s="200"/>
      <c r="L460" s="200"/>
      <c r="M460" s="200"/>
      <c r="N460" s="200"/>
      <c r="O460" s="200"/>
      <c r="P460" s="199"/>
      <c r="Q460" s="199"/>
      <c r="R460" s="199"/>
      <c r="S460" s="199"/>
      <c r="T460" s="199"/>
      <c r="U460" s="199"/>
      <c r="V460" s="199"/>
      <c r="W460" s="199"/>
      <c r="X460" s="199"/>
      <c r="Y460" s="308" t="str">
        <f t="shared" si="21"/>
        <v/>
      </c>
      <c r="Z460" s="196" t="str">
        <f>IF('CES-D Pre-Post'!F461="","",'CES-D Pre-Post'!F461)</f>
        <v/>
      </c>
      <c r="AA460" s="197" t="str">
        <f>IF('CES-D Pre-Post'!AA461="","",'CES-D Pre-Post'!AA461)</f>
        <v/>
      </c>
      <c r="AB460" s="238" t="str">
        <f>'CES-D Pre-Post'!BI461</f>
        <v/>
      </c>
      <c r="AC460" s="238" t="str">
        <f>'CES-D Pre-Post'!BJ461</f>
        <v/>
      </c>
      <c r="AD460" s="238" t="str">
        <f>'CES-D Pre-Post'!BK461</f>
        <v xml:space="preserve"> </v>
      </c>
      <c r="AE460" s="117" t="str">
        <f t="shared" si="22"/>
        <v/>
      </c>
      <c r="AF460" s="117" t="str">
        <f t="shared" si="23"/>
        <v/>
      </c>
    </row>
    <row r="461" spans="1:32" s="117" customFormat="1" ht="15" customHeight="1" x14ac:dyDescent="0.35">
      <c r="A461" s="201"/>
      <c r="B461" s="201"/>
      <c r="C461" s="202"/>
      <c r="D461" s="202"/>
      <c r="E461" s="240"/>
      <c r="F461" s="240"/>
      <c r="G461" s="194"/>
      <c r="H461" s="194"/>
      <c r="I461" s="194"/>
      <c r="J461" s="194"/>
      <c r="K461" s="194"/>
      <c r="L461" s="194"/>
      <c r="M461" s="195"/>
      <c r="N461" s="195"/>
      <c r="O461" s="195"/>
      <c r="P461" s="193"/>
      <c r="Q461" s="193"/>
      <c r="R461" s="193"/>
      <c r="S461" s="193"/>
      <c r="T461" s="193"/>
      <c r="U461" s="193"/>
      <c r="V461" s="193"/>
      <c r="W461" s="193"/>
      <c r="X461" s="193"/>
      <c r="Y461" s="309" t="str">
        <f t="shared" si="21"/>
        <v/>
      </c>
      <c r="Z461" s="196" t="str">
        <f>IF('CES-D Pre-Post'!F462="","",'CES-D Pre-Post'!F462)</f>
        <v/>
      </c>
      <c r="AA461" s="197" t="str">
        <f>IF('CES-D Pre-Post'!AA462="","",'CES-D Pre-Post'!AA462)</f>
        <v/>
      </c>
      <c r="AB461" s="238" t="str">
        <f>'CES-D Pre-Post'!BI462</f>
        <v/>
      </c>
      <c r="AC461" s="238" t="str">
        <f>'CES-D Pre-Post'!BJ462</f>
        <v/>
      </c>
      <c r="AD461" s="238" t="str">
        <f>'CES-D Pre-Post'!BK462</f>
        <v xml:space="preserve"> </v>
      </c>
      <c r="AE461" s="117" t="str">
        <f t="shared" si="22"/>
        <v/>
      </c>
      <c r="AF461" s="117" t="str">
        <f t="shared" si="23"/>
        <v/>
      </c>
    </row>
    <row r="462" spans="1:32" s="117" customFormat="1" ht="15" customHeight="1" x14ac:dyDescent="0.35">
      <c r="A462" s="198"/>
      <c r="B462" s="198"/>
      <c r="C462" s="199"/>
      <c r="D462" s="199"/>
      <c r="E462" s="239"/>
      <c r="F462" s="239"/>
      <c r="G462" s="200"/>
      <c r="H462" s="200"/>
      <c r="I462" s="200"/>
      <c r="J462" s="200"/>
      <c r="K462" s="200"/>
      <c r="L462" s="200"/>
      <c r="M462" s="200"/>
      <c r="N462" s="200"/>
      <c r="O462" s="200"/>
      <c r="P462" s="199"/>
      <c r="Q462" s="199"/>
      <c r="R462" s="199"/>
      <c r="S462" s="199"/>
      <c r="T462" s="199"/>
      <c r="U462" s="199"/>
      <c r="V462" s="199"/>
      <c r="W462" s="199"/>
      <c r="X462" s="199"/>
      <c r="Y462" s="308" t="str">
        <f t="shared" si="21"/>
        <v/>
      </c>
      <c r="Z462" s="196" t="str">
        <f>IF('CES-D Pre-Post'!F463="","",'CES-D Pre-Post'!F463)</f>
        <v/>
      </c>
      <c r="AA462" s="197" t="str">
        <f>IF('CES-D Pre-Post'!AA463="","",'CES-D Pre-Post'!AA463)</f>
        <v/>
      </c>
      <c r="AB462" s="238" t="str">
        <f>'CES-D Pre-Post'!BI463</f>
        <v/>
      </c>
      <c r="AC462" s="238" t="str">
        <f>'CES-D Pre-Post'!BJ463</f>
        <v/>
      </c>
      <c r="AD462" s="238" t="str">
        <f>'CES-D Pre-Post'!BK463</f>
        <v xml:space="preserve"> </v>
      </c>
      <c r="AE462" s="117" t="str">
        <f t="shared" si="22"/>
        <v/>
      </c>
      <c r="AF462" s="117" t="str">
        <f t="shared" si="23"/>
        <v/>
      </c>
    </row>
    <row r="463" spans="1:32" s="117" customFormat="1" ht="15" customHeight="1" x14ac:dyDescent="0.35">
      <c r="A463" s="201"/>
      <c r="B463" s="201"/>
      <c r="C463" s="202"/>
      <c r="D463" s="202"/>
      <c r="E463" s="240"/>
      <c r="F463" s="240"/>
      <c r="G463" s="194"/>
      <c r="H463" s="194"/>
      <c r="I463" s="194"/>
      <c r="J463" s="194"/>
      <c r="K463" s="194"/>
      <c r="L463" s="194"/>
      <c r="M463" s="195"/>
      <c r="N463" s="195"/>
      <c r="O463" s="195"/>
      <c r="P463" s="193"/>
      <c r="Q463" s="193"/>
      <c r="R463" s="193"/>
      <c r="S463" s="193"/>
      <c r="T463" s="193"/>
      <c r="U463" s="193"/>
      <c r="V463" s="193"/>
      <c r="W463" s="193"/>
      <c r="X463" s="193"/>
      <c r="Y463" s="309" t="str">
        <f t="shared" si="21"/>
        <v/>
      </c>
      <c r="Z463" s="196" t="str">
        <f>IF('CES-D Pre-Post'!F464="","",'CES-D Pre-Post'!F464)</f>
        <v/>
      </c>
      <c r="AA463" s="197" t="str">
        <f>IF('CES-D Pre-Post'!AA464="","",'CES-D Pre-Post'!AA464)</f>
        <v/>
      </c>
      <c r="AB463" s="238" t="str">
        <f>'CES-D Pre-Post'!BI464</f>
        <v/>
      </c>
      <c r="AC463" s="238" t="str">
        <f>'CES-D Pre-Post'!BJ464</f>
        <v/>
      </c>
      <c r="AD463" s="238" t="str">
        <f>'CES-D Pre-Post'!BK464</f>
        <v xml:space="preserve"> </v>
      </c>
      <c r="AE463" s="117" t="str">
        <f t="shared" si="22"/>
        <v/>
      </c>
      <c r="AF463" s="117" t="str">
        <f t="shared" si="23"/>
        <v/>
      </c>
    </row>
    <row r="464" spans="1:32" s="117" customFormat="1" ht="15" customHeight="1" x14ac:dyDescent="0.35">
      <c r="A464" s="198"/>
      <c r="B464" s="198"/>
      <c r="C464" s="199"/>
      <c r="D464" s="199"/>
      <c r="E464" s="239"/>
      <c r="F464" s="239"/>
      <c r="G464" s="200"/>
      <c r="H464" s="200"/>
      <c r="I464" s="200"/>
      <c r="J464" s="200"/>
      <c r="K464" s="200"/>
      <c r="L464" s="200"/>
      <c r="M464" s="200"/>
      <c r="N464" s="200"/>
      <c r="O464" s="200"/>
      <c r="P464" s="199"/>
      <c r="Q464" s="199"/>
      <c r="R464" s="199"/>
      <c r="S464" s="199"/>
      <c r="T464" s="199"/>
      <c r="U464" s="199"/>
      <c r="V464" s="199"/>
      <c r="W464" s="199"/>
      <c r="X464" s="199"/>
      <c r="Y464" s="308" t="str">
        <f t="shared" si="21"/>
        <v/>
      </c>
      <c r="Z464" s="196" t="str">
        <f>IF('CES-D Pre-Post'!F465="","",'CES-D Pre-Post'!F465)</f>
        <v/>
      </c>
      <c r="AA464" s="197" t="str">
        <f>IF('CES-D Pre-Post'!AA465="","",'CES-D Pre-Post'!AA465)</f>
        <v/>
      </c>
      <c r="AB464" s="238" t="str">
        <f>'CES-D Pre-Post'!BI465</f>
        <v/>
      </c>
      <c r="AC464" s="238" t="str">
        <f>'CES-D Pre-Post'!BJ465</f>
        <v/>
      </c>
      <c r="AD464" s="238" t="str">
        <f>'CES-D Pre-Post'!BK465</f>
        <v xml:space="preserve"> </v>
      </c>
      <c r="AE464" s="117" t="str">
        <f t="shared" si="22"/>
        <v/>
      </c>
      <c r="AF464" s="117" t="str">
        <f t="shared" si="23"/>
        <v/>
      </c>
    </row>
    <row r="465" spans="1:32" s="117" customFormat="1" ht="15" customHeight="1" x14ac:dyDescent="0.35">
      <c r="A465" s="201"/>
      <c r="B465" s="201"/>
      <c r="C465" s="202"/>
      <c r="D465" s="202"/>
      <c r="E465" s="240"/>
      <c r="F465" s="240"/>
      <c r="G465" s="194"/>
      <c r="H465" s="194"/>
      <c r="I465" s="194"/>
      <c r="J465" s="194"/>
      <c r="K465" s="194"/>
      <c r="L465" s="194"/>
      <c r="M465" s="195"/>
      <c r="N465" s="195"/>
      <c r="O465" s="195"/>
      <c r="P465" s="193"/>
      <c r="Q465" s="193"/>
      <c r="R465" s="193"/>
      <c r="S465" s="193"/>
      <c r="T465" s="193"/>
      <c r="U465" s="193"/>
      <c r="V465" s="193"/>
      <c r="W465" s="193"/>
      <c r="X465" s="193"/>
      <c r="Y465" s="309" t="str">
        <f t="shared" si="21"/>
        <v/>
      </c>
      <c r="Z465" s="196" t="str">
        <f>IF('CES-D Pre-Post'!F466="","",'CES-D Pre-Post'!F466)</f>
        <v/>
      </c>
      <c r="AA465" s="197" t="str">
        <f>IF('CES-D Pre-Post'!AA466="","",'CES-D Pre-Post'!AA466)</f>
        <v/>
      </c>
      <c r="AB465" s="238" t="str">
        <f>'CES-D Pre-Post'!BI466</f>
        <v/>
      </c>
      <c r="AC465" s="238" t="str">
        <f>'CES-D Pre-Post'!BJ466</f>
        <v/>
      </c>
      <c r="AD465" s="238" t="str">
        <f>'CES-D Pre-Post'!BK466</f>
        <v xml:space="preserve"> </v>
      </c>
      <c r="AE465" s="117" t="str">
        <f t="shared" si="22"/>
        <v/>
      </c>
      <c r="AF465" s="117" t="str">
        <f t="shared" si="23"/>
        <v/>
      </c>
    </row>
    <row r="466" spans="1:32" s="117" customFormat="1" ht="15" customHeight="1" x14ac:dyDescent="0.35">
      <c r="A466" s="198"/>
      <c r="B466" s="198"/>
      <c r="C466" s="199"/>
      <c r="D466" s="199"/>
      <c r="E466" s="239"/>
      <c r="F466" s="239"/>
      <c r="G466" s="200"/>
      <c r="H466" s="200"/>
      <c r="I466" s="200"/>
      <c r="J466" s="200"/>
      <c r="K466" s="200"/>
      <c r="L466" s="200"/>
      <c r="M466" s="200"/>
      <c r="N466" s="200"/>
      <c r="O466" s="200"/>
      <c r="P466" s="199"/>
      <c r="Q466" s="199"/>
      <c r="R466" s="199"/>
      <c r="S466" s="199"/>
      <c r="T466" s="199"/>
      <c r="U466" s="199"/>
      <c r="V466" s="199"/>
      <c r="W466" s="199"/>
      <c r="X466" s="199"/>
      <c r="Y466" s="308" t="str">
        <f t="shared" si="21"/>
        <v/>
      </c>
      <c r="Z466" s="196" t="str">
        <f>IF('CES-D Pre-Post'!F467="","",'CES-D Pre-Post'!F467)</f>
        <v/>
      </c>
      <c r="AA466" s="197" t="str">
        <f>IF('CES-D Pre-Post'!AA467="","",'CES-D Pre-Post'!AA467)</f>
        <v/>
      </c>
      <c r="AB466" s="238" t="str">
        <f>'CES-D Pre-Post'!BI467</f>
        <v/>
      </c>
      <c r="AC466" s="238" t="str">
        <f>'CES-D Pre-Post'!BJ467</f>
        <v/>
      </c>
      <c r="AD466" s="238" t="str">
        <f>'CES-D Pre-Post'!BK467</f>
        <v xml:space="preserve"> </v>
      </c>
      <c r="AE466" s="117" t="str">
        <f t="shared" si="22"/>
        <v/>
      </c>
      <c r="AF466" s="117" t="str">
        <f t="shared" si="23"/>
        <v/>
      </c>
    </row>
    <row r="467" spans="1:32" s="117" customFormat="1" ht="15" customHeight="1" x14ac:dyDescent="0.35">
      <c r="A467" s="201"/>
      <c r="B467" s="201"/>
      <c r="C467" s="202"/>
      <c r="D467" s="202"/>
      <c r="E467" s="240"/>
      <c r="F467" s="240"/>
      <c r="G467" s="194"/>
      <c r="H467" s="194"/>
      <c r="I467" s="194"/>
      <c r="J467" s="194"/>
      <c r="K467" s="194"/>
      <c r="L467" s="194"/>
      <c r="M467" s="195"/>
      <c r="N467" s="195"/>
      <c r="O467" s="195"/>
      <c r="P467" s="193"/>
      <c r="Q467" s="193"/>
      <c r="R467" s="193"/>
      <c r="S467" s="193"/>
      <c r="T467" s="193"/>
      <c r="U467" s="193"/>
      <c r="V467" s="193"/>
      <c r="W467" s="193"/>
      <c r="X467" s="193"/>
      <c r="Y467" s="309" t="str">
        <f t="shared" si="21"/>
        <v/>
      </c>
      <c r="Z467" s="196" t="str">
        <f>IF('CES-D Pre-Post'!F468="","",'CES-D Pre-Post'!F468)</f>
        <v/>
      </c>
      <c r="AA467" s="197" t="str">
        <f>IF('CES-D Pre-Post'!AA468="","",'CES-D Pre-Post'!AA468)</f>
        <v/>
      </c>
      <c r="AB467" s="238" t="str">
        <f>'CES-D Pre-Post'!BI468</f>
        <v/>
      </c>
      <c r="AC467" s="238" t="str">
        <f>'CES-D Pre-Post'!BJ468</f>
        <v/>
      </c>
      <c r="AD467" s="238" t="str">
        <f>'CES-D Pre-Post'!BK468</f>
        <v xml:space="preserve"> </v>
      </c>
      <c r="AE467" s="117" t="str">
        <f t="shared" si="22"/>
        <v/>
      </c>
      <c r="AF467" s="117" t="str">
        <f t="shared" si="23"/>
        <v/>
      </c>
    </row>
    <row r="468" spans="1:32" s="117" customFormat="1" ht="15" customHeight="1" x14ac:dyDescent="0.35">
      <c r="A468" s="198"/>
      <c r="B468" s="198"/>
      <c r="C468" s="199"/>
      <c r="D468" s="199"/>
      <c r="E468" s="239"/>
      <c r="F468" s="239"/>
      <c r="G468" s="200"/>
      <c r="H468" s="200"/>
      <c r="I468" s="200"/>
      <c r="J468" s="200"/>
      <c r="K468" s="200"/>
      <c r="L468" s="200"/>
      <c r="M468" s="200"/>
      <c r="N468" s="200"/>
      <c r="O468" s="200"/>
      <c r="P468" s="199"/>
      <c r="Q468" s="199"/>
      <c r="R468" s="199"/>
      <c r="S468" s="199"/>
      <c r="T468" s="199"/>
      <c r="U468" s="199"/>
      <c r="V468" s="199"/>
      <c r="W468" s="199"/>
      <c r="X468" s="199"/>
      <c r="Y468" s="308" t="str">
        <f t="shared" si="21"/>
        <v/>
      </c>
      <c r="Z468" s="196" t="str">
        <f>IF('CES-D Pre-Post'!F469="","",'CES-D Pre-Post'!F469)</f>
        <v/>
      </c>
      <c r="AA468" s="197" t="str">
        <f>IF('CES-D Pre-Post'!AA469="","",'CES-D Pre-Post'!AA469)</f>
        <v/>
      </c>
      <c r="AB468" s="238" t="str">
        <f>'CES-D Pre-Post'!BI469</f>
        <v/>
      </c>
      <c r="AC468" s="238" t="str">
        <f>'CES-D Pre-Post'!BJ469</f>
        <v/>
      </c>
      <c r="AD468" s="238" t="str">
        <f>'CES-D Pre-Post'!BK469</f>
        <v xml:space="preserve"> </v>
      </c>
      <c r="AE468" s="117" t="str">
        <f t="shared" si="22"/>
        <v/>
      </c>
      <c r="AF468" s="117" t="str">
        <f t="shared" si="23"/>
        <v/>
      </c>
    </row>
    <row r="469" spans="1:32" s="117" customFormat="1" ht="15" customHeight="1" x14ac:dyDescent="0.35">
      <c r="A469" s="201"/>
      <c r="B469" s="201"/>
      <c r="C469" s="202"/>
      <c r="D469" s="202"/>
      <c r="E469" s="240"/>
      <c r="F469" s="240"/>
      <c r="G469" s="194"/>
      <c r="H469" s="194"/>
      <c r="I469" s="194"/>
      <c r="J469" s="194"/>
      <c r="K469" s="194"/>
      <c r="L469" s="194"/>
      <c r="M469" s="195"/>
      <c r="N469" s="195"/>
      <c r="O469" s="195"/>
      <c r="P469" s="193"/>
      <c r="Q469" s="193"/>
      <c r="R469" s="193"/>
      <c r="S469" s="193"/>
      <c r="T469" s="193"/>
      <c r="U469" s="193"/>
      <c r="V469" s="193"/>
      <c r="W469" s="193"/>
      <c r="X469" s="193"/>
      <c r="Y469" s="309" t="str">
        <f t="shared" si="21"/>
        <v/>
      </c>
      <c r="Z469" s="196" t="str">
        <f>IF('CES-D Pre-Post'!F470="","",'CES-D Pre-Post'!F470)</f>
        <v/>
      </c>
      <c r="AA469" s="197" t="str">
        <f>IF('CES-D Pre-Post'!AA470="","",'CES-D Pre-Post'!AA470)</f>
        <v/>
      </c>
      <c r="AB469" s="238" t="str">
        <f>'CES-D Pre-Post'!BI470</f>
        <v/>
      </c>
      <c r="AC469" s="238" t="str">
        <f>'CES-D Pre-Post'!BJ470</f>
        <v/>
      </c>
      <c r="AD469" s="238" t="str">
        <f>'CES-D Pre-Post'!BK470</f>
        <v xml:space="preserve"> </v>
      </c>
      <c r="AE469" s="117" t="str">
        <f t="shared" si="22"/>
        <v/>
      </c>
      <c r="AF469" s="117" t="str">
        <f t="shared" si="23"/>
        <v/>
      </c>
    </row>
    <row r="470" spans="1:32" s="117" customFormat="1" ht="15" customHeight="1" x14ac:dyDescent="0.35">
      <c r="A470" s="198"/>
      <c r="B470" s="198"/>
      <c r="C470" s="199"/>
      <c r="D470" s="199"/>
      <c r="E470" s="239"/>
      <c r="F470" s="239"/>
      <c r="G470" s="200"/>
      <c r="H470" s="200"/>
      <c r="I470" s="200"/>
      <c r="J470" s="200"/>
      <c r="K470" s="200"/>
      <c r="L470" s="200"/>
      <c r="M470" s="200"/>
      <c r="N470" s="200"/>
      <c r="O470" s="200"/>
      <c r="P470" s="199"/>
      <c r="Q470" s="199"/>
      <c r="R470" s="199"/>
      <c r="S470" s="199"/>
      <c r="T470" s="199"/>
      <c r="U470" s="199"/>
      <c r="V470" s="199"/>
      <c r="W470" s="199"/>
      <c r="X470" s="199"/>
      <c r="Y470" s="308" t="str">
        <f t="shared" si="21"/>
        <v/>
      </c>
      <c r="Z470" s="196" t="str">
        <f>IF('CES-D Pre-Post'!F471="","",'CES-D Pre-Post'!F471)</f>
        <v/>
      </c>
      <c r="AA470" s="197" t="str">
        <f>IF('CES-D Pre-Post'!AA471="","",'CES-D Pre-Post'!AA471)</f>
        <v/>
      </c>
      <c r="AB470" s="238" t="str">
        <f>'CES-D Pre-Post'!BI471</f>
        <v/>
      </c>
      <c r="AC470" s="238" t="str">
        <f>'CES-D Pre-Post'!BJ471</f>
        <v/>
      </c>
      <c r="AD470" s="238" t="str">
        <f>'CES-D Pre-Post'!BK471</f>
        <v xml:space="preserve"> </v>
      </c>
      <c r="AE470" s="117" t="str">
        <f t="shared" si="22"/>
        <v/>
      </c>
      <c r="AF470" s="117" t="str">
        <f t="shared" si="23"/>
        <v/>
      </c>
    </row>
    <row r="471" spans="1:32" s="117" customFormat="1" ht="15" customHeight="1" x14ac:dyDescent="0.35">
      <c r="A471" s="201"/>
      <c r="B471" s="201"/>
      <c r="C471" s="202"/>
      <c r="D471" s="202"/>
      <c r="E471" s="240"/>
      <c r="F471" s="240"/>
      <c r="G471" s="194"/>
      <c r="H471" s="194"/>
      <c r="I471" s="194"/>
      <c r="J471" s="194"/>
      <c r="K471" s="194"/>
      <c r="L471" s="194"/>
      <c r="M471" s="195"/>
      <c r="N471" s="195"/>
      <c r="O471" s="195"/>
      <c r="P471" s="193"/>
      <c r="Q471" s="193"/>
      <c r="R471" s="193"/>
      <c r="S471" s="193"/>
      <c r="T471" s="193"/>
      <c r="U471" s="193"/>
      <c r="V471" s="193"/>
      <c r="W471" s="193"/>
      <c r="X471" s="193"/>
      <c r="Y471" s="309" t="str">
        <f t="shared" si="21"/>
        <v/>
      </c>
      <c r="Z471" s="196" t="str">
        <f>IF('CES-D Pre-Post'!F472="","",'CES-D Pre-Post'!F472)</f>
        <v/>
      </c>
      <c r="AA471" s="197" t="str">
        <f>IF('CES-D Pre-Post'!AA472="","",'CES-D Pre-Post'!AA472)</f>
        <v/>
      </c>
      <c r="AB471" s="238" t="str">
        <f>'CES-D Pre-Post'!BI472</f>
        <v/>
      </c>
      <c r="AC471" s="238" t="str">
        <f>'CES-D Pre-Post'!BJ472</f>
        <v/>
      </c>
      <c r="AD471" s="238" t="str">
        <f>'CES-D Pre-Post'!BK472</f>
        <v xml:space="preserve"> </v>
      </c>
      <c r="AE471" s="117" t="str">
        <f t="shared" si="22"/>
        <v/>
      </c>
      <c r="AF471" s="117" t="str">
        <f t="shared" si="23"/>
        <v/>
      </c>
    </row>
    <row r="472" spans="1:32" s="117" customFormat="1" ht="15" customHeight="1" x14ac:dyDescent="0.35">
      <c r="A472" s="198"/>
      <c r="B472" s="198"/>
      <c r="C472" s="199"/>
      <c r="D472" s="199"/>
      <c r="E472" s="239"/>
      <c r="F472" s="239"/>
      <c r="G472" s="200"/>
      <c r="H472" s="200"/>
      <c r="I472" s="200"/>
      <c r="J472" s="200"/>
      <c r="K472" s="200"/>
      <c r="L472" s="200"/>
      <c r="M472" s="200"/>
      <c r="N472" s="200"/>
      <c r="O472" s="200"/>
      <c r="P472" s="199"/>
      <c r="Q472" s="199"/>
      <c r="R472" s="199"/>
      <c r="S472" s="199"/>
      <c r="T472" s="199"/>
      <c r="U472" s="199"/>
      <c r="V472" s="199"/>
      <c r="W472" s="199"/>
      <c r="X472" s="199"/>
      <c r="Y472" s="308" t="str">
        <f t="shared" si="21"/>
        <v/>
      </c>
      <c r="Z472" s="196" t="str">
        <f>IF('CES-D Pre-Post'!F473="","",'CES-D Pre-Post'!F473)</f>
        <v/>
      </c>
      <c r="AA472" s="197" t="str">
        <f>IF('CES-D Pre-Post'!AA473="","",'CES-D Pre-Post'!AA473)</f>
        <v/>
      </c>
      <c r="AB472" s="238" t="str">
        <f>'CES-D Pre-Post'!BI473</f>
        <v/>
      </c>
      <c r="AC472" s="238" t="str">
        <f>'CES-D Pre-Post'!BJ473</f>
        <v/>
      </c>
      <c r="AD472" s="238" t="str">
        <f>'CES-D Pre-Post'!BK473</f>
        <v xml:space="preserve"> </v>
      </c>
      <c r="AE472" s="117" t="str">
        <f t="shared" si="22"/>
        <v/>
      </c>
      <c r="AF472" s="117" t="str">
        <f t="shared" si="23"/>
        <v/>
      </c>
    </row>
    <row r="473" spans="1:32" s="117" customFormat="1" ht="15" customHeight="1" x14ac:dyDescent="0.35">
      <c r="A473" s="201"/>
      <c r="B473" s="201"/>
      <c r="C473" s="202"/>
      <c r="D473" s="202"/>
      <c r="E473" s="240"/>
      <c r="F473" s="240"/>
      <c r="G473" s="194"/>
      <c r="H473" s="194"/>
      <c r="I473" s="194"/>
      <c r="J473" s="194"/>
      <c r="K473" s="194"/>
      <c r="L473" s="194"/>
      <c r="M473" s="195"/>
      <c r="N473" s="195"/>
      <c r="O473" s="195"/>
      <c r="P473" s="193"/>
      <c r="Q473" s="193"/>
      <c r="R473" s="193"/>
      <c r="S473" s="193"/>
      <c r="T473" s="193"/>
      <c r="U473" s="193"/>
      <c r="V473" s="193"/>
      <c r="W473" s="193"/>
      <c r="X473" s="193"/>
      <c r="Y473" s="309" t="str">
        <f t="shared" si="21"/>
        <v/>
      </c>
      <c r="Z473" s="196" t="str">
        <f>IF('CES-D Pre-Post'!F474="","",'CES-D Pre-Post'!F474)</f>
        <v/>
      </c>
      <c r="AA473" s="197" t="str">
        <f>IF('CES-D Pre-Post'!AA474="","",'CES-D Pre-Post'!AA474)</f>
        <v/>
      </c>
      <c r="AB473" s="238" t="str">
        <f>'CES-D Pre-Post'!BI474</f>
        <v/>
      </c>
      <c r="AC473" s="238" t="str">
        <f>'CES-D Pre-Post'!BJ474</f>
        <v/>
      </c>
      <c r="AD473" s="238" t="str">
        <f>'CES-D Pre-Post'!BK474</f>
        <v xml:space="preserve"> </v>
      </c>
      <c r="AE473" s="117" t="str">
        <f t="shared" si="22"/>
        <v/>
      </c>
      <c r="AF473" s="117" t="str">
        <f t="shared" si="23"/>
        <v/>
      </c>
    </row>
    <row r="474" spans="1:32" s="117" customFormat="1" ht="15" customHeight="1" x14ac:dyDescent="0.35">
      <c r="A474" s="198"/>
      <c r="B474" s="198"/>
      <c r="C474" s="199"/>
      <c r="D474" s="199"/>
      <c r="E474" s="239"/>
      <c r="F474" s="239"/>
      <c r="G474" s="200"/>
      <c r="H474" s="200"/>
      <c r="I474" s="200"/>
      <c r="J474" s="200"/>
      <c r="K474" s="200"/>
      <c r="L474" s="200"/>
      <c r="M474" s="200"/>
      <c r="N474" s="200"/>
      <c r="O474" s="200"/>
      <c r="P474" s="199"/>
      <c r="Q474" s="199"/>
      <c r="R474" s="199"/>
      <c r="S474" s="199"/>
      <c r="T474" s="199"/>
      <c r="U474" s="199"/>
      <c r="V474" s="199"/>
      <c r="W474" s="199"/>
      <c r="X474" s="199"/>
      <c r="Y474" s="308" t="str">
        <f t="shared" si="21"/>
        <v/>
      </c>
      <c r="Z474" s="196" t="str">
        <f>IF('CES-D Pre-Post'!F475="","",'CES-D Pre-Post'!F475)</f>
        <v/>
      </c>
      <c r="AA474" s="197" t="str">
        <f>IF('CES-D Pre-Post'!AA475="","",'CES-D Pre-Post'!AA475)</f>
        <v/>
      </c>
      <c r="AB474" s="238" t="str">
        <f>'CES-D Pre-Post'!BI475</f>
        <v/>
      </c>
      <c r="AC474" s="238" t="str">
        <f>'CES-D Pre-Post'!BJ475</f>
        <v/>
      </c>
      <c r="AD474" s="238" t="str">
        <f>'CES-D Pre-Post'!BK475</f>
        <v xml:space="preserve"> </v>
      </c>
      <c r="AE474" s="117" t="str">
        <f t="shared" si="22"/>
        <v/>
      </c>
      <c r="AF474" s="117" t="str">
        <f t="shared" si="23"/>
        <v/>
      </c>
    </row>
    <row r="475" spans="1:32" s="117" customFormat="1" ht="15" customHeight="1" x14ac:dyDescent="0.35">
      <c r="A475" s="201"/>
      <c r="B475" s="201"/>
      <c r="C475" s="202"/>
      <c r="D475" s="202"/>
      <c r="E475" s="240"/>
      <c r="F475" s="240"/>
      <c r="G475" s="194"/>
      <c r="H475" s="194"/>
      <c r="I475" s="194"/>
      <c r="J475" s="194"/>
      <c r="K475" s="194"/>
      <c r="L475" s="194"/>
      <c r="M475" s="195"/>
      <c r="N475" s="195"/>
      <c r="O475" s="195"/>
      <c r="P475" s="193"/>
      <c r="Q475" s="193"/>
      <c r="R475" s="193"/>
      <c r="S475" s="193"/>
      <c r="T475" s="193"/>
      <c r="U475" s="193"/>
      <c r="V475" s="193"/>
      <c r="W475" s="193"/>
      <c r="X475" s="193"/>
      <c r="Y475" s="309" t="str">
        <f t="shared" si="21"/>
        <v/>
      </c>
      <c r="Z475" s="196" t="str">
        <f>IF('CES-D Pre-Post'!F476="","",'CES-D Pre-Post'!F476)</f>
        <v/>
      </c>
      <c r="AA475" s="197" t="str">
        <f>IF('CES-D Pre-Post'!AA476="","",'CES-D Pre-Post'!AA476)</f>
        <v/>
      </c>
      <c r="AB475" s="238" t="str">
        <f>'CES-D Pre-Post'!BI476</f>
        <v/>
      </c>
      <c r="AC475" s="238" t="str">
        <f>'CES-D Pre-Post'!BJ476</f>
        <v/>
      </c>
      <c r="AD475" s="238" t="str">
        <f>'CES-D Pre-Post'!BK476</f>
        <v xml:space="preserve"> </v>
      </c>
      <c r="AE475" s="117" t="str">
        <f t="shared" si="22"/>
        <v/>
      </c>
      <c r="AF475" s="117" t="str">
        <f t="shared" si="23"/>
        <v/>
      </c>
    </row>
    <row r="476" spans="1:32" s="117" customFormat="1" ht="15" customHeight="1" x14ac:dyDescent="0.35">
      <c r="A476" s="198"/>
      <c r="B476" s="198"/>
      <c r="C476" s="199"/>
      <c r="D476" s="199"/>
      <c r="E476" s="239"/>
      <c r="F476" s="239"/>
      <c r="G476" s="200"/>
      <c r="H476" s="200"/>
      <c r="I476" s="200"/>
      <c r="J476" s="200"/>
      <c r="K476" s="200"/>
      <c r="L476" s="200"/>
      <c r="M476" s="200"/>
      <c r="N476" s="200"/>
      <c r="O476" s="200"/>
      <c r="P476" s="199"/>
      <c r="Q476" s="199"/>
      <c r="R476" s="199"/>
      <c r="S476" s="199"/>
      <c r="T476" s="199"/>
      <c r="U476" s="199"/>
      <c r="V476" s="199"/>
      <c r="W476" s="199"/>
      <c r="X476" s="199"/>
      <c r="Y476" s="308" t="str">
        <f t="shared" si="21"/>
        <v/>
      </c>
      <c r="Z476" s="196" t="str">
        <f>IF('CES-D Pre-Post'!F477="","",'CES-D Pre-Post'!F477)</f>
        <v/>
      </c>
      <c r="AA476" s="197" t="str">
        <f>IF('CES-D Pre-Post'!AA477="","",'CES-D Pre-Post'!AA477)</f>
        <v/>
      </c>
      <c r="AB476" s="238" t="str">
        <f>'CES-D Pre-Post'!BI477</f>
        <v/>
      </c>
      <c r="AC476" s="238" t="str">
        <f>'CES-D Pre-Post'!BJ477</f>
        <v/>
      </c>
      <c r="AD476" s="238" t="str">
        <f>'CES-D Pre-Post'!BK477</f>
        <v xml:space="preserve"> </v>
      </c>
      <c r="AE476" s="117" t="str">
        <f t="shared" si="22"/>
        <v/>
      </c>
      <c r="AF476" s="117" t="str">
        <f t="shared" si="23"/>
        <v/>
      </c>
    </row>
    <row r="477" spans="1:32" s="117" customFormat="1" ht="15" customHeight="1" x14ac:dyDescent="0.35">
      <c r="A477" s="201"/>
      <c r="B477" s="201"/>
      <c r="C477" s="202"/>
      <c r="D477" s="202"/>
      <c r="E477" s="240"/>
      <c r="F477" s="240"/>
      <c r="G477" s="194"/>
      <c r="H477" s="194"/>
      <c r="I477" s="194"/>
      <c r="J477" s="194"/>
      <c r="K477" s="194"/>
      <c r="L477" s="194"/>
      <c r="M477" s="195"/>
      <c r="N477" s="195"/>
      <c r="O477" s="195"/>
      <c r="P477" s="193"/>
      <c r="Q477" s="193"/>
      <c r="R477" s="193"/>
      <c r="S477" s="193"/>
      <c r="T477" s="193"/>
      <c r="U477" s="193"/>
      <c r="V477" s="193"/>
      <c r="W477" s="193"/>
      <c r="X477" s="193"/>
      <c r="Y477" s="309" t="str">
        <f t="shared" si="21"/>
        <v/>
      </c>
      <c r="Z477" s="196" t="str">
        <f>IF('CES-D Pre-Post'!F478="","",'CES-D Pre-Post'!F478)</f>
        <v/>
      </c>
      <c r="AA477" s="197" t="str">
        <f>IF('CES-D Pre-Post'!AA478="","",'CES-D Pre-Post'!AA478)</f>
        <v/>
      </c>
      <c r="AB477" s="238" t="str">
        <f>'CES-D Pre-Post'!BI478</f>
        <v/>
      </c>
      <c r="AC477" s="238" t="str">
        <f>'CES-D Pre-Post'!BJ478</f>
        <v/>
      </c>
      <c r="AD477" s="238" t="str">
        <f>'CES-D Pre-Post'!BK478</f>
        <v xml:space="preserve"> </v>
      </c>
      <c r="AE477" s="117" t="str">
        <f t="shared" si="22"/>
        <v/>
      </c>
      <c r="AF477" s="117" t="str">
        <f t="shared" si="23"/>
        <v/>
      </c>
    </row>
    <row r="478" spans="1:32" s="117" customFormat="1" ht="15" customHeight="1" x14ac:dyDescent="0.35">
      <c r="A478" s="198"/>
      <c r="B478" s="198"/>
      <c r="C478" s="199"/>
      <c r="D478" s="199"/>
      <c r="E478" s="239"/>
      <c r="F478" s="239"/>
      <c r="G478" s="200"/>
      <c r="H478" s="200"/>
      <c r="I478" s="200"/>
      <c r="J478" s="200"/>
      <c r="K478" s="200"/>
      <c r="L478" s="200"/>
      <c r="M478" s="200"/>
      <c r="N478" s="200"/>
      <c r="O478" s="200"/>
      <c r="P478" s="199"/>
      <c r="Q478" s="199"/>
      <c r="R478" s="199"/>
      <c r="S478" s="199"/>
      <c r="T478" s="199"/>
      <c r="U478" s="199"/>
      <c r="V478" s="199"/>
      <c r="W478" s="199"/>
      <c r="X478" s="199"/>
      <c r="Y478" s="308" t="str">
        <f t="shared" si="21"/>
        <v/>
      </c>
      <c r="Z478" s="196" t="str">
        <f>IF('CES-D Pre-Post'!F479="","",'CES-D Pre-Post'!F479)</f>
        <v/>
      </c>
      <c r="AA478" s="197" t="str">
        <f>IF('CES-D Pre-Post'!AA479="","",'CES-D Pre-Post'!AA479)</f>
        <v/>
      </c>
      <c r="AB478" s="238" t="str">
        <f>'CES-D Pre-Post'!BI479</f>
        <v/>
      </c>
      <c r="AC478" s="238" t="str">
        <f>'CES-D Pre-Post'!BJ479</f>
        <v/>
      </c>
      <c r="AD478" s="238" t="str">
        <f>'CES-D Pre-Post'!BK479</f>
        <v xml:space="preserve"> </v>
      </c>
      <c r="AE478" s="117" t="str">
        <f t="shared" si="22"/>
        <v/>
      </c>
      <c r="AF478" s="117" t="str">
        <f t="shared" si="23"/>
        <v/>
      </c>
    </row>
    <row r="479" spans="1:32" s="117" customFormat="1" ht="15" customHeight="1" x14ac:dyDescent="0.35">
      <c r="A479" s="201"/>
      <c r="B479" s="201"/>
      <c r="C479" s="202"/>
      <c r="D479" s="202"/>
      <c r="E479" s="240"/>
      <c r="F479" s="240"/>
      <c r="G479" s="194"/>
      <c r="H479" s="194"/>
      <c r="I479" s="194"/>
      <c r="J479" s="194"/>
      <c r="K479" s="194"/>
      <c r="L479" s="194"/>
      <c r="M479" s="195"/>
      <c r="N479" s="195"/>
      <c r="O479" s="195"/>
      <c r="P479" s="193"/>
      <c r="Q479" s="193"/>
      <c r="R479" s="193"/>
      <c r="S479" s="193"/>
      <c r="T479" s="193"/>
      <c r="U479" s="193"/>
      <c r="V479" s="193"/>
      <c r="W479" s="193"/>
      <c r="X479" s="193"/>
      <c r="Y479" s="309" t="str">
        <f t="shared" si="21"/>
        <v/>
      </c>
      <c r="Z479" s="196" t="str">
        <f>IF('CES-D Pre-Post'!F480="","",'CES-D Pre-Post'!F480)</f>
        <v/>
      </c>
      <c r="AA479" s="197" t="str">
        <f>IF('CES-D Pre-Post'!AA480="","",'CES-D Pre-Post'!AA480)</f>
        <v/>
      </c>
      <c r="AB479" s="238" t="str">
        <f>'CES-D Pre-Post'!BI480</f>
        <v/>
      </c>
      <c r="AC479" s="238" t="str">
        <f>'CES-D Pre-Post'!BJ480</f>
        <v/>
      </c>
      <c r="AD479" s="238" t="str">
        <f>'CES-D Pre-Post'!BK480</f>
        <v xml:space="preserve"> </v>
      </c>
      <c r="AE479" s="117" t="str">
        <f t="shared" si="22"/>
        <v/>
      </c>
      <c r="AF479" s="117" t="str">
        <f t="shared" si="23"/>
        <v/>
      </c>
    </row>
    <row r="480" spans="1:32" s="117" customFormat="1" ht="15" customHeight="1" x14ac:dyDescent="0.35">
      <c r="A480" s="198"/>
      <c r="B480" s="198"/>
      <c r="C480" s="199"/>
      <c r="D480" s="199"/>
      <c r="E480" s="239"/>
      <c r="F480" s="239"/>
      <c r="G480" s="200"/>
      <c r="H480" s="200"/>
      <c r="I480" s="200"/>
      <c r="J480" s="200"/>
      <c r="K480" s="200"/>
      <c r="L480" s="200"/>
      <c r="M480" s="200"/>
      <c r="N480" s="200"/>
      <c r="O480" s="200"/>
      <c r="P480" s="199"/>
      <c r="Q480" s="199"/>
      <c r="R480" s="199"/>
      <c r="S480" s="199"/>
      <c r="T480" s="199"/>
      <c r="U480" s="199"/>
      <c r="V480" s="199"/>
      <c r="W480" s="199"/>
      <c r="X480" s="199"/>
      <c r="Y480" s="308" t="str">
        <f t="shared" si="21"/>
        <v/>
      </c>
      <c r="Z480" s="196" t="str">
        <f>IF('CES-D Pre-Post'!F481="","",'CES-D Pre-Post'!F481)</f>
        <v/>
      </c>
      <c r="AA480" s="197" t="str">
        <f>IF('CES-D Pre-Post'!AA481="","",'CES-D Pre-Post'!AA481)</f>
        <v/>
      </c>
      <c r="AB480" s="238" t="str">
        <f>'CES-D Pre-Post'!BI481</f>
        <v/>
      </c>
      <c r="AC480" s="238" t="str">
        <f>'CES-D Pre-Post'!BJ481</f>
        <v/>
      </c>
      <c r="AD480" s="238" t="str">
        <f>'CES-D Pre-Post'!BK481</f>
        <v xml:space="preserve"> </v>
      </c>
      <c r="AE480" s="117" t="str">
        <f t="shared" si="22"/>
        <v/>
      </c>
      <c r="AF480" s="117" t="str">
        <f t="shared" si="23"/>
        <v/>
      </c>
    </row>
    <row r="481" spans="1:32" s="117" customFormat="1" ht="15" customHeight="1" x14ac:dyDescent="0.35">
      <c r="A481" s="201"/>
      <c r="B481" s="201"/>
      <c r="C481" s="202"/>
      <c r="D481" s="202"/>
      <c r="E481" s="240"/>
      <c r="F481" s="240"/>
      <c r="G481" s="194"/>
      <c r="H481" s="194"/>
      <c r="I481" s="194"/>
      <c r="J481" s="194"/>
      <c r="K481" s="194"/>
      <c r="L481" s="194"/>
      <c r="M481" s="195"/>
      <c r="N481" s="195"/>
      <c r="O481" s="195"/>
      <c r="P481" s="193"/>
      <c r="Q481" s="193"/>
      <c r="R481" s="193"/>
      <c r="S481" s="193"/>
      <c r="T481" s="193"/>
      <c r="U481" s="193"/>
      <c r="V481" s="193"/>
      <c r="W481" s="193"/>
      <c r="X481" s="193"/>
      <c r="Y481" s="309" t="str">
        <f t="shared" si="21"/>
        <v/>
      </c>
      <c r="Z481" s="196" t="str">
        <f>IF('CES-D Pre-Post'!F482="","",'CES-D Pre-Post'!F482)</f>
        <v/>
      </c>
      <c r="AA481" s="197" t="str">
        <f>IF('CES-D Pre-Post'!AA482="","",'CES-D Pre-Post'!AA482)</f>
        <v/>
      </c>
      <c r="AB481" s="238" t="str">
        <f>'CES-D Pre-Post'!BI482</f>
        <v/>
      </c>
      <c r="AC481" s="238" t="str">
        <f>'CES-D Pre-Post'!BJ482</f>
        <v/>
      </c>
      <c r="AD481" s="238" t="str">
        <f>'CES-D Pre-Post'!BK482</f>
        <v xml:space="preserve"> </v>
      </c>
      <c r="AE481" s="117" t="str">
        <f t="shared" si="22"/>
        <v/>
      </c>
      <c r="AF481" s="117" t="str">
        <f t="shared" si="23"/>
        <v/>
      </c>
    </row>
    <row r="482" spans="1:32" s="117" customFormat="1" ht="15" customHeight="1" x14ac:dyDescent="0.35">
      <c r="A482" s="198"/>
      <c r="B482" s="198"/>
      <c r="C482" s="199"/>
      <c r="D482" s="199"/>
      <c r="E482" s="239"/>
      <c r="F482" s="239"/>
      <c r="G482" s="200"/>
      <c r="H482" s="200"/>
      <c r="I482" s="200"/>
      <c r="J482" s="200"/>
      <c r="K482" s="200"/>
      <c r="L482" s="200"/>
      <c r="M482" s="200"/>
      <c r="N482" s="200"/>
      <c r="O482" s="200"/>
      <c r="P482" s="199"/>
      <c r="Q482" s="199"/>
      <c r="R482" s="199"/>
      <c r="S482" s="199"/>
      <c r="T482" s="199"/>
      <c r="U482" s="199"/>
      <c r="V482" s="199"/>
      <c r="W482" s="199"/>
      <c r="X482" s="199"/>
      <c r="Y482" s="308" t="str">
        <f t="shared" si="21"/>
        <v/>
      </c>
      <c r="Z482" s="196" t="str">
        <f>IF('CES-D Pre-Post'!F483="","",'CES-D Pre-Post'!F483)</f>
        <v/>
      </c>
      <c r="AA482" s="197" t="str">
        <f>IF('CES-D Pre-Post'!AA483="","",'CES-D Pre-Post'!AA483)</f>
        <v/>
      </c>
      <c r="AB482" s="238" t="str">
        <f>'CES-D Pre-Post'!BI483</f>
        <v/>
      </c>
      <c r="AC482" s="238" t="str">
        <f>'CES-D Pre-Post'!BJ483</f>
        <v/>
      </c>
      <c r="AD482" s="238" t="str">
        <f>'CES-D Pre-Post'!BK483</f>
        <v xml:space="preserve"> </v>
      </c>
      <c r="AE482" s="117" t="str">
        <f t="shared" si="22"/>
        <v/>
      </c>
      <c r="AF482" s="117" t="str">
        <f t="shared" si="23"/>
        <v/>
      </c>
    </row>
    <row r="483" spans="1:32" s="117" customFormat="1" ht="15" customHeight="1" x14ac:dyDescent="0.35">
      <c r="A483" s="201"/>
      <c r="B483" s="201"/>
      <c r="C483" s="202"/>
      <c r="D483" s="202"/>
      <c r="E483" s="240"/>
      <c r="F483" s="240"/>
      <c r="G483" s="194"/>
      <c r="H483" s="194"/>
      <c r="I483" s="194"/>
      <c r="J483" s="194"/>
      <c r="K483" s="194"/>
      <c r="L483" s="194"/>
      <c r="M483" s="195"/>
      <c r="N483" s="195"/>
      <c r="O483" s="195"/>
      <c r="P483" s="193"/>
      <c r="Q483" s="193"/>
      <c r="R483" s="193"/>
      <c r="S483" s="193"/>
      <c r="T483" s="193"/>
      <c r="U483" s="193"/>
      <c r="V483" s="193"/>
      <c r="W483" s="193"/>
      <c r="X483" s="193"/>
      <c r="Y483" s="309" t="str">
        <f t="shared" si="21"/>
        <v/>
      </c>
      <c r="Z483" s="196" t="str">
        <f>IF('CES-D Pre-Post'!F484="","",'CES-D Pre-Post'!F484)</f>
        <v/>
      </c>
      <c r="AA483" s="197" t="str">
        <f>IF('CES-D Pre-Post'!AA484="","",'CES-D Pre-Post'!AA484)</f>
        <v/>
      </c>
      <c r="AB483" s="238" t="str">
        <f>'CES-D Pre-Post'!BI484</f>
        <v/>
      </c>
      <c r="AC483" s="238" t="str">
        <f>'CES-D Pre-Post'!BJ484</f>
        <v/>
      </c>
      <c r="AD483" s="238" t="str">
        <f>'CES-D Pre-Post'!BK484</f>
        <v xml:space="preserve"> </v>
      </c>
      <c r="AE483" s="117" t="str">
        <f t="shared" si="22"/>
        <v/>
      </c>
      <c r="AF483" s="117" t="str">
        <f t="shared" si="23"/>
        <v/>
      </c>
    </row>
    <row r="484" spans="1:32" s="117" customFormat="1" ht="15" customHeight="1" x14ac:dyDescent="0.35">
      <c r="A484" s="198"/>
      <c r="B484" s="198"/>
      <c r="C484" s="199"/>
      <c r="D484" s="199"/>
      <c r="E484" s="239"/>
      <c r="F484" s="239"/>
      <c r="G484" s="200"/>
      <c r="H484" s="200"/>
      <c r="I484" s="200"/>
      <c r="J484" s="200"/>
      <c r="K484" s="200"/>
      <c r="L484" s="200"/>
      <c r="M484" s="200"/>
      <c r="N484" s="200"/>
      <c r="O484" s="200"/>
      <c r="P484" s="199"/>
      <c r="Q484" s="199"/>
      <c r="R484" s="199"/>
      <c r="S484" s="199"/>
      <c r="T484" s="199"/>
      <c r="U484" s="199"/>
      <c r="V484" s="199"/>
      <c r="W484" s="199"/>
      <c r="X484" s="199"/>
      <c r="Y484" s="308" t="str">
        <f t="shared" si="21"/>
        <v/>
      </c>
      <c r="Z484" s="196" t="str">
        <f>IF('CES-D Pre-Post'!F485="","",'CES-D Pre-Post'!F485)</f>
        <v/>
      </c>
      <c r="AA484" s="197" t="str">
        <f>IF('CES-D Pre-Post'!AA485="","",'CES-D Pre-Post'!AA485)</f>
        <v/>
      </c>
      <c r="AB484" s="238" t="str">
        <f>'CES-D Pre-Post'!BI485</f>
        <v/>
      </c>
      <c r="AC484" s="238" t="str">
        <f>'CES-D Pre-Post'!BJ485</f>
        <v/>
      </c>
      <c r="AD484" s="238" t="str">
        <f>'CES-D Pre-Post'!BK485</f>
        <v xml:space="preserve"> </v>
      </c>
      <c r="AE484" s="117" t="str">
        <f t="shared" si="22"/>
        <v/>
      </c>
      <c r="AF484" s="117" t="str">
        <f t="shared" si="23"/>
        <v/>
      </c>
    </row>
    <row r="485" spans="1:32" s="117" customFormat="1" ht="15" customHeight="1" x14ac:dyDescent="0.35">
      <c r="A485" s="201"/>
      <c r="B485" s="201"/>
      <c r="C485" s="202"/>
      <c r="D485" s="202"/>
      <c r="E485" s="240"/>
      <c r="F485" s="240"/>
      <c r="G485" s="194"/>
      <c r="H485" s="194"/>
      <c r="I485" s="194"/>
      <c r="J485" s="194"/>
      <c r="K485" s="194"/>
      <c r="L485" s="194"/>
      <c r="M485" s="195"/>
      <c r="N485" s="195"/>
      <c r="O485" s="195"/>
      <c r="P485" s="193"/>
      <c r="Q485" s="193"/>
      <c r="R485" s="193"/>
      <c r="S485" s="193"/>
      <c r="T485" s="193"/>
      <c r="U485" s="193"/>
      <c r="V485" s="193"/>
      <c r="W485" s="193"/>
      <c r="X485" s="193"/>
      <c r="Y485" s="309" t="str">
        <f t="shared" si="21"/>
        <v/>
      </c>
      <c r="Z485" s="196" t="str">
        <f>IF('CES-D Pre-Post'!F486="","",'CES-D Pre-Post'!F486)</f>
        <v/>
      </c>
      <c r="AA485" s="197" t="str">
        <f>IF('CES-D Pre-Post'!AA486="","",'CES-D Pre-Post'!AA486)</f>
        <v/>
      </c>
      <c r="AB485" s="238" t="str">
        <f>'CES-D Pre-Post'!BI486</f>
        <v/>
      </c>
      <c r="AC485" s="238" t="str">
        <f>'CES-D Pre-Post'!BJ486</f>
        <v/>
      </c>
      <c r="AD485" s="238" t="str">
        <f>'CES-D Pre-Post'!BK486</f>
        <v xml:space="preserve"> </v>
      </c>
      <c r="AE485" s="117" t="str">
        <f t="shared" si="22"/>
        <v/>
      </c>
      <c r="AF485" s="117" t="str">
        <f t="shared" si="23"/>
        <v/>
      </c>
    </row>
    <row r="486" spans="1:32" s="117" customFormat="1" ht="15" customHeight="1" x14ac:dyDescent="0.35">
      <c r="A486" s="198"/>
      <c r="B486" s="198"/>
      <c r="C486" s="199"/>
      <c r="D486" s="199"/>
      <c r="E486" s="239"/>
      <c r="F486" s="239"/>
      <c r="G486" s="200"/>
      <c r="H486" s="200"/>
      <c r="I486" s="200"/>
      <c r="J486" s="200"/>
      <c r="K486" s="200"/>
      <c r="L486" s="200"/>
      <c r="M486" s="200"/>
      <c r="N486" s="200"/>
      <c r="O486" s="200"/>
      <c r="P486" s="199"/>
      <c r="Q486" s="199"/>
      <c r="R486" s="199"/>
      <c r="S486" s="199"/>
      <c r="T486" s="199"/>
      <c r="U486" s="199"/>
      <c r="V486" s="199"/>
      <c r="W486" s="199"/>
      <c r="X486" s="199"/>
      <c r="Y486" s="308" t="str">
        <f t="shared" si="21"/>
        <v/>
      </c>
      <c r="Z486" s="196" t="str">
        <f>IF('CES-D Pre-Post'!F487="","",'CES-D Pre-Post'!F487)</f>
        <v/>
      </c>
      <c r="AA486" s="197" t="str">
        <f>IF('CES-D Pre-Post'!AA487="","",'CES-D Pre-Post'!AA487)</f>
        <v/>
      </c>
      <c r="AB486" s="238" t="str">
        <f>'CES-D Pre-Post'!BI487</f>
        <v/>
      </c>
      <c r="AC486" s="238" t="str">
        <f>'CES-D Pre-Post'!BJ487</f>
        <v/>
      </c>
      <c r="AD486" s="238" t="str">
        <f>'CES-D Pre-Post'!BK487</f>
        <v xml:space="preserve"> </v>
      </c>
      <c r="AE486" s="117" t="str">
        <f t="shared" si="22"/>
        <v/>
      </c>
      <c r="AF486" s="117" t="str">
        <f t="shared" si="23"/>
        <v/>
      </c>
    </row>
    <row r="487" spans="1:32" s="117" customFormat="1" ht="15" customHeight="1" x14ac:dyDescent="0.35">
      <c r="A487" s="201"/>
      <c r="B487" s="201"/>
      <c r="C487" s="202"/>
      <c r="D487" s="202"/>
      <c r="E487" s="240"/>
      <c r="F487" s="240"/>
      <c r="G487" s="194"/>
      <c r="H487" s="194"/>
      <c r="I487" s="194"/>
      <c r="J487" s="194"/>
      <c r="K487" s="194"/>
      <c r="L487" s="194"/>
      <c r="M487" s="195"/>
      <c r="N487" s="195"/>
      <c r="O487" s="195"/>
      <c r="P487" s="193"/>
      <c r="Q487" s="193"/>
      <c r="R487" s="193"/>
      <c r="S487" s="193"/>
      <c r="T487" s="193"/>
      <c r="U487" s="193"/>
      <c r="V487" s="193"/>
      <c r="W487" s="193"/>
      <c r="X487" s="193"/>
      <c r="Y487" s="309" t="str">
        <f t="shared" si="21"/>
        <v/>
      </c>
      <c r="Z487" s="196" t="str">
        <f>IF('CES-D Pre-Post'!F488="","",'CES-D Pre-Post'!F488)</f>
        <v/>
      </c>
      <c r="AA487" s="197" t="str">
        <f>IF('CES-D Pre-Post'!AA488="","",'CES-D Pre-Post'!AA488)</f>
        <v/>
      </c>
      <c r="AB487" s="238" t="str">
        <f>'CES-D Pre-Post'!BI488</f>
        <v/>
      </c>
      <c r="AC487" s="238" t="str">
        <f>'CES-D Pre-Post'!BJ488</f>
        <v/>
      </c>
      <c r="AD487" s="238" t="str">
        <f>'CES-D Pre-Post'!BK488</f>
        <v xml:space="preserve"> </v>
      </c>
      <c r="AE487" s="117" t="str">
        <f t="shared" si="22"/>
        <v/>
      </c>
      <c r="AF487" s="117" t="str">
        <f t="shared" si="23"/>
        <v/>
      </c>
    </row>
    <row r="488" spans="1:32" s="117" customFormat="1" ht="15" customHeight="1" x14ac:dyDescent="0.35">
      <c r="A488" s="198"/>
      <c r="B488" s="198"/>
      <c r="C488" s="199"/>
      <c r="D488" s="199"/>
      <c r="E488" s="239"/>
      <c r="F488" s="239"/>
      <c r="G488" s="200"/>
      <c r="H488" s="200"/>
      <c r="I488" s="200"/>
      <c r="J488" s="200"/>
      <c r="K488" s="200"/>
      <c r="L488" s="200"/>
      <c r="M488" s="200"/>
      <c r="N488" s="200"/>
      <c r="O488" s="200"/>
      <c r="P488" s="199"/>
      <c r="Q488" s="199"/>
      <c r="R488" s="199"/>
      <c r="S488" s="199"/>
      <c r="T488" s="199"/>
      <c r="U488" s="199"/>
      <c r="V488" s="199"/>
      <c r="W488" s="199"/>
      <c r="X488" s="199"/>
      <c r="Y488" s="308" t="str">
        <f t="shared" si="21"/>
        <v/>
      </c>
      <c r="Z488" s="196" t="str">
        <f>IF('CES-D Pre-Post'!F489="","",'CES-D Pre-Post'!F489)</f>
        <v/>
      </c>
      <c r="AA488" s="197" t="str">
        <f>IF('CES-D Pre-Post'!AA489="","",'CES-D Pre-Post'!AA489)</f>
        <v/>
      </c>
      <c r="AB488" s="238" t="str">
        <f>'CES-D Pre-Post'!BI489</f>
        <v/>
      </c>
      <c r="AC488" s="238" t="str">
        <f>'CES-D Pre-Post'!BJ489</f>
        <v/>
      </c>
      <c r="AD488" s="238" t="str">
        <f>'CES-D Pre-Post'!BK489</f>
        <v xml:space="preserve"> </v>
      </c>
      <c r="AE488" s="117" t="str">
        <f t="shared" si="22"/>
        <v/>
      </c>
      <c r="AF488" s="117" t="str">
        <f t="shared" si="23"/>
        <v/>
      </c>
    </row>
    <row r="489" spans="1:32" s="117" customFormat="1" ht="15" customHeight="1" x14ac:dyDescent="0.35">
      <c r="A489" s="201"/>
      <c r="B489" s="201"/>
      <c r="C489" s="202"/>
      <c r="D489" s="202"/>
      <c r="E489" s="240"/>
      <c r="F489" s="240"/>
      <c r="G489" s="194"/>
      <c r="H489" s="194"/>
      <c r="I489" s="194"/>
      <c r="J489" s="194"/>
      <c r="K489" s="194"/>
      <c r="L489" s="194"/>
      <c r="M489" s="195"/>
      <c r="N489" s="195"/>
      <c r="O489" s="195"/>
      <c r="P489" s="193"/>
      <c r="Q489" s="193"/>
      <c r="R489" s="193"/>
      <c r="S489" s="193"/>
      <c r="T489" s="193"/>
      <c r="U489" s="193"/>
      <c r="V489" s="193"/>
      <c r="W489" s="193"/>
      <c r="X489" s="193"/>
      <c r="Y489" s="309" t="str">
        <f t="shared" si="21"/>
        <v/>
      </c>
      <c r="Z489" s="196" t="str">
        <f>IF('CES-D Pre-Post'!F490="","",'CES-D Pre-Post'!F490)</f>
        <v/>
      </c>
      <c r="AA489" s="197" t="str">
        <f>IF('CES-D Pre-Post'!AA490="","",'CES-D Pre-Post'!AA490)</f>
        <v/>
      </c>
      <c r="AB489" s="238" t="str">
        <f>'CES-D Pre-Post'!BI490</f>
        <v/>
      </c>
      <c r="AC489" s="238" t="str">
        <f>'CES-D Pre-Post'!BJ490</f>
        <v/>
      </c>
      <c r="AD489" s="238" t="str">
        <f>'CES-D Pre-Post'!BK490</f>
        <v xml:space="preserve"> </v>
      </c>
      <c r="AE489" s="117" t="str">
        <f t="shared" si="22"/>
        <v/>
      </c>
      <c r="AF489" s="117" t="str">
        <f t="shared" si="23"/>
        <v/>
      </c>
    </row>
    <row r="490" spans="1:32" s="117" customFormat="1" ht="15" customHeight="1" x14ac:dyDescent="0.35">
      <c r="A490" s="198"/>
      <c r="B490" s="198"/>
      <c r="C490" s="199"/>
      <c r="D490" s="199"/>
      <c r="E490" s="239"/>
      <c r="F490" s="239"/>
      <c r="G490" s="200"/>
      <c r="H490" s="200"/>
      <c r="I490" s="200"/>
      <c r="J490" s="200"/>
      <c r="K490" s="200"/>
      <c r="L490" s="200"/>
      <c r="M490" s="200"/>
      <c r="N490" s="200"/>
      <c r="O490" s="200"/>
      <c r="P490" s="199"/>
      <c r="Q490" s="199"/>
      <c r="R490" s="199"/>
      <c r="S490" s="199"/>
      <c r="T490" s="199"/>
      <c r="U490" s="199"/>
      <c r="V490" s="199"/>
      <c r="W490" s="199"/>
      <c r="X490" s="199"/>
      <c r="Y490" s="308" t="str">
        <f t="shared" si="21"/>
        <v/>
      </c>
      <c r="Z490" s="196" t="str">
        <f>IF('CES-D Pre-Post'!F491="","",'CES-D Pre-Post'!F491)</f>
        <v/>
      </c>
      <c r="AA490" s="197" t="str">
        <f>IF('CES-D Pre-Post'!AA491="","",'CES-D Pre-Post'!AA491)</f>
        <v/>
      </c>
      <c r="AB490" s="238" t="str">
        <f>'CES-D Pre-Post'!BI491</f>
        <v/>
      </c>
      <c r="AC490" s="238" t="str">
        <f>'CES-D Pre-Post'!BJ491</f>
        <v/>
      </c>
      <c r="AD490" s="238" t="str">
        <f>'CES-D Pre-Post'!BK491</f>
        <v xml:space="preserve"> </v>
      </c>
      <c r="AE490" s="117" t="str">
        <f t="shared" si="22"/>
        <v/>
      </c>
      <c r="AF490" s="117" t="str">
        <f t="shared" si="23"/>
        <v/>
      </c>
    </row>
    <row r="491" spans="1:32" s="117" customFormat="1" ht="15" customHeight="1" x14ac:dyDescent="0.35">
      <c r="A491" s="201"/>
      <c r="B491" s="201"/>
      <c r="C491" s="202"/>
      <c r="D491" s="202"/>
      <c r="E491" s="240"/>
      <c r="F491" s="240"/>
      <c r="G491" s="194"/>
      <c r="H491" s="194"/>
      <c r="I491" s="194"/>
      <c r="J491" s="194"/>
      <c r="K491" s="194"/>
      <c r="L491" s="194"/>
      <c r="M491" s="195"/>
      <c r="N491" s="195"/>
      <c r="O491" s="195"/>
      <c r="P491" s="193"/>
      <c r="Q491" s="193"/>
      <c r="R491" s="193"/>
      <c r="S491" s="193"/>
      <c r="T491" s="193"/>
      <c r="U491" s="193"/>
      <c r="V491" s="193"/>
      <c r="W491" s="193"/>
      <c r="X491" s="193"/>
      <c r="Y491" s="309" t="str">
        <f t="shared" si="21"/>
        <v/>
      </c>
      <c r="Z491" s="196" t="str">
        <f>IF('CES-D Pre-Post'!F492="","",'CES-D Pre-Post'!F492)</f>
        <v/>
      </c>
      <c r="AA491" s="197" t="str">
        <f>IF('CES-D Pre-Post'!AA492="","",'CES-D Pre-Post'!AA492)</f>
        <v/>
      </c>
      <c r="AB491" s="238" t="str">
        <f>'CES-D Pre-Post'!BI492</f>
        <v/>
      </c>
      <c r="AC491" s="238" t="str">
        <f>'CES-D Pre-Post'!BJ492</f>
        <v/>
      </c>
      <c r="AD491" s="238" t="str">
        <f>'CES-D Pre-Post'!BK492</f>
        <v xml:space="preserve"> </v>
      </c>
      <c r="AE491" s="117" t="str">
        <f t="shared" si="22"/>
        <v/>
      </c>
      <c r="AF491" s="117" t="str">
        <f t="shared" si="23"/>
        <v/>
      </c>
    </row>
    <row r="492" spans="1:32" s="117" customFormat="1" ht="15" customHeight="1" x14ac:dyDescent="0.35">
      <c r="A492" s="198"/>
      <c r="B492" s="198"/>
      <c r="C492" s="199"/>
      <c r="D492" s="199"/>
      <c r="E492" s="239"/>
      <c r="F492" s="239"/>
      <c r="G492" s="200"/>
      <c r="H492" s="200"/>
      <c r="I492" s="200"/>
      <c r="J492" s="200"/>
      <c r="K492" s="200"/>
      <c r="L492" s="200"/>
      <c r="M492" s="200"/>
      <c r="N492" s="200"/>
      <c r="O492" s="200"/>
      <c r="P492" s="199"/>
      <c r="Q492" s="199"/>
      <c r="R492" s="199"/>
      <c r="S492" s="199"/>
      <c r="T492" s="199"/>
      <c r="U492" s="199"/>
      <c r="V492" s="199"/>
      <c r="W492" s="199"/>
      <c r="X492" s="199"/>
      <c r="Y492" s="308" t="str">
        <f t="shared" si="21"/>
        <v/>
      </c>
      <c r="Z492" s="196" t="str">
        <f>IF('CES-D Pre-Post'!F493="","",'CES-D Pre-Post'!F493)</f>
        <v/>
      </c>
      <c r="AA492" s="197" t="str">
        <f>IF('CES-D Pre-Post'!AA493="","",'CES-D Pre-Post'!AA493)</f>
        <v/>
      </c>
      <c r="AB492" s="238" t="str">
        <f>'CES-D Pre-Post'!BI493</f>
        <v/>
      </c>
      <c r="AC492" s="238" t="str">
        <f>'CES-D Pre-Post'!BJ493</f>
        <v/>
      </c>
      <c r="AD492" s="238" t="str">
        <f>'CES-D Pre-Post'!BK493</f>
        <v xml:space="preserve"> </v>
      </c>
      <c r="AE492" s="117" t="str">
        <f t="shared" si="22"/>
        <v/>
      </c>
      <c r="AF492" s="117" t="str">
        <f t="shared" si="23"/>
        <v/>
      </c>
    </row>
    <row r="493" spans="1:32" s="117" customFormat="1" ht="15" customHeight="1" x14ac:dyDescent="0.35">
      <c r="A493" s="201"/>
      <c r="B493" s="201"/>
      <c r="C493" s="202"/>
      <c r="D493" s="202"/>
      <c r="E493" s="240"/>
      <c r="F493" s="240"/>
      <c r="G493" s="194"/>
      <c r="H493" s="194"/>
      <c r="I493" s="194"/>
      <c r="J493" s="194"/>
      <c r="K493" s="194"/>
      <c r="L493" s="194"/>
      <c r="M493" s="195"/>
      <c r="N493" s="195"/>
      <c r="O493" s="195"/>
      <c r="P493" s="193"/>
      <c r="Q493" s="193"/>
      <c r="R493" s="193"/>
      <c r="S493" s="193"/>
      <c r="T493" s="193"/>
      <c r="U493" s="193"/>
      <c r="V493" s="193"/>
      <c r="W493" s="193"/>
      <c r="X493" s="193"/>
      <c r="Y493" s="309" t="str">
        <f t="shared" si="21"/>
        <v/>
      </c>
      <c r="Z493" s="196" t="str">
        <f>IF('CES-D Pre-Post'!F494="","",'CES-D Pre-Post'!F494)</f>
        <v/>
      </c>
      <c r="AA493" s="197" t="str">
        <f>IF('CES-D Pre-Post'!AA494="","",'CES-D Pre-Post'!AA494)</f>
        <v/>
      </c>
      <c r="AB493" s="238" t="str">
        <f>'CES-D Pre-Post'!BI494</f>
        <v/>
      </c>
      <c r="AC493" s="238" t="str">
        <f>'CES-D Pre-Post'!BJ494</f>
        <v/>
      </c>
      <c r="AD493" s="238" t="str">
        <f>'CES-D Pre-Post'!BK494</f>
        <v xml:space="preserve"> </v>
      </c>
      <c r="AE493" s="117" t="str">
        <f t="shared" si="22"/>
        <v/>
      </c>
      <c r="AF493" s="117" t="str">
        <f t="shared" si="23"/>
        <v/>
      </c>
    </row>
    <row r="494" spans="1:32" s="117" customFormat="1" ht="15" customHeight="1" x14ac:dyDescent="0.35">
      <c r="A494" s="198"/>
      <c r="B494" s="198"/>
      <c r="C494" s="199"/>
      <c r="D494" s="199"/>
      <c r="E494" s="239"/>
      <c r="F494" s="239"/>
      <c r="G494" s="200"/>
      <c r="H494" s="200"/>
      <c r="I494" s="200"/>
      <c r="J494" s="200"/>
      <c r="K494" s="200"/>
      <c r="L494" s="200"/>
      <c r="M494" s="200"/>
      <c r="N494" s="200"/>
      <c r="O494" s="200"/>
      <c r="P494" s="199"/>
      <c r="Q494" s="199"/>
      <c r="R494" s="199"/>
      <c r="S494" s="199"/>
      <c r="T494" s="199"/>
      <c r="U494" s="199"/>
      <c r="V494" s="199"/>
      <c r="W494" s="199"/>
      <c r="X494" s="199"/>
      <c r="Y494" s="308" t="str">
        <f t="shared" si="21"/>
        <v/>
      </c>
      <c r="Z494" s="196" t="str">
        <f>IF('CES-D Pre-Post'!F495="","",'CES-D Pre-Post'!F495)</f>
        <v/>
      </c>
      <c r="AA494" s="197" t="str">
        <f>IF('CES-D Pre-Post'!AA495="","",'CES-D Pre-Post'!AA495)</f>
        <v/>
      </c>
      <c r="AB494" s="238" t="str">
        <f>'CES-D Pre-Post'!BI495</f>
        <v/>
      </c>
      <c r="AC494" s="238" t="str">
        <f>'CES-D Pre-Post'!BJ495</f>
        <v/>
      </c>
      <c r="AD494" s="238" t="str">
        <f>'CES-D Pre-Post'!BK495</f>
        <v xml:space="preserve"> </v>
      </c>
      <c r="AE494" s="117" t="str">
        <f t="shared" si="22"/>
        <v/>
      </c>
      <c r="AF494" s="117" t="str">
        <f t="shared" si="23"/>
        <v/>
      </c>
    </row>
    <row r="495" spans="1:32" s="117" customFormat="1" ht="15" customHeight="1" x14ac:dyDescent="0.35">
      <c r="A495" s="201"/>
      <c r="B495" s="201"/>
      <c r="C495" s="202"/>
      <c r="D495" s="202"/>
      <c r="E495" s="240"/>
      <c r="F495" s="240"/>
      <c r="G495" s="194"/>
      <c r="H495" s="194"/>
      <c r="I495" s="194"/>
      <c r="J495" s="194"/>
      <c r="K495" s="194"/>
      <c r="L495" s="194"/>
      <c r="M495" s="195"/>
      <c r="N495" s="195"/>
      <c r="O495" s="195"/>
      <c r="P495" s="193"/>
      <c r="Q495" s="193"/>
      <c r="R495" s="193"/>
      <c r="S495" s="193"/>
      <c r="T495" s="193"/>
      <c r="U495" s="193"/>
      <c r="V495" s="193"/>
      <c r="W495" s="193"/>
      <c r="X495" s="193"/>
      <c r="Y495" s="309" t="str">
        <f t="shared" si="21"/>
        <v/>
      </c>
      <c r="Z495" s="196" t="str">
        <f>IF('CES-D Pre-Post'!F496="","",'CES-D Pre-Post'!F496)</f>
        <v/>
      </c>
      <c r="AA495" s="197" t="str">
        <f>IF('CES-D Pre-Post'!AA496="","",'CES-D Pre-Post'!AA496)</f>
        <v/>
      </c>
      <c r="AB495" s="238" t="str">
        <f>'CES-D Pre-Post'!BI496</f>
        <v/>
      </c>
      <c r="AC495" s="238" t="str">
        <f>'CES-D Pre-Post'!BJ496</f>
        <v/>
      </c>
      <c r="AD495" s="238" t="str">
        <f>'CES-D Pre-Post'!BK496</f>
        <v xml:space="preserve"> </v>
      </c>
      <c r="AE495" s="117" t="str">
        <f t="shared" si="22"/>
        <v/>
      </c>
      <c r="AF495" s="117" t="str">
        <f t="shared" si="23"/>
        <v/>
      </c>
    </row>
    <row r="496" spans="1:32" s="117" customFormat="1" ht="15" customHeight="1" x14ac:dyDescent="0.35">
      <c r="A496" s="198"/>
      <c r="B496" s="198"/>
      <c r="C496" s="199"/>
      <c r="D496" s="199"/>
      <c r="E496" s="239"/>
      <c r="F496" s="239"/>
      <c r="G496" s="200"/>
      <c r="H496" s="200"/>
      <c r="I496" s="200"/>
      <c r="J496" s="200"/>
      <c r="K496" s="200"/>
      <c r="L496" s="200"/>
      <c r="M496" s="200"/>
      <c r="N496" s="200"/>
      <c r="O496" s="200"/>
      <c r="P496" s="199"/>
      <c r="Q496" s="199"/>
      <c r="R496" s="199"/>
      <c r="S496" s="199"/>
      <c r="T496" s="199"/>
      <c r="U496" s="199"/>
      <c r="V496" s="199"/>
      <c r="W496" s="199"/>
      <c r="X496" s="199"/>
      <c r="Y496" s="308" t="str">
        <f t="shared" si="21"/>
        <v/>
      </c>
      <c r="Z496" s="196" t="str">
        <f>IF('CES-D Pre-Post'!F497="","",'CES-D Pre-Post'!F497)</f>
        <v/>
      </c>
      <c r="AA496" s="197" t="str">
        <f>IF('CES-D Pre-Post'!AA497="","",'CES-D Pre-Post'!AA497)</f>
        <v/>
      </c>
      <c r="AB496" s="238" t="str">
        <f>'CES-D Pre-Post'!BI497</f>
        <v/>
      </c>
      <c r="AC496" s="238" t="str">
        <f>'CES-D Pre-Post'!BJ497</f>
        <v/>
      </c>
      <c r="AD496" s="238" t="str">
        <f>'CES-D Pre-Post'!BK497</f>
        <v xml:space="preserve"> </v>
      </c>
      <c r="AE496" s="117" t="str">
        <f t="shared" si="22"/>
        <v/>
      </c>
      <c r="AF496" s="117" t="str">
        <f t="shared" si="23"/>
        <v/>
      </c>
    </row>
    <row r="497" spans="1:32" s="117" customFormat="1" ht="15" customHeight="1" x14ac:dyDescent="0.35">
      <c r="A497" s="201"/>
      <c r="B497" s="201"/>
      <c r="C497" s="202"/>
      <c r="D497" s="202"/>
      <c r="E497" s="240"/>
      <c r="F497" s="240"/>
      <c r="G497" s="194"/>
      <c r="H497" s="194"/>
      <c r="I497" s="194"/>
      <c r="J497" s="194"/>
      <c r="K497" s="194"/>
      <c r="L497" s="194"/>
      <c r="M497" s="195"/>
      <c r="N497" s="195"/>
      <c r="O497" s="195"/>
      <c r="P497" s="193"/>
      <c r="Q497" s="193"/>
      <c r="R497" s="193"/>
      <c r="S497" s="193"/>
      <c r="T497" s="193"/>
      <c r="U497" s="193"/>
      <c r="V497" s="193"/>
      <c r="W497" s="193"/>
      <c r="X497" s="193"/>
      <c r="Y497" s="309" t="str">
        <f t="shared" si="21"/>
        <v/>
      </c>
      <c r="Z497" s="196" t="str">
        <f>IF('CES-D Pre-Post'!F498="","",'CES-D Pre-Post'!F498)</f>
        <v/>
      </c>
      <c r="AA497" s="197" t="str">
        <f>IF('CES-D Pre-Post'!AA498="","",'CES-D Pre-Post'!AA498)</f>
        <v/>
      </c>
      <c r="AB497" s="238" t="str">
        <f>'CES-D Pre-Post'!BI498</f>
        <v/>
      </c>
      <c r="AC497" s="238" t="str">
        <f>'CES-D Pre-Post'!BJ498</f>
        <v/>
      </c>
      <c r="AD497" s="238" t="str">
        <f>'CES-D Pre-Post'!BK498</f>
        <v xml:space="preserve"> </v>
      </c>
      <c r="AE497" s="117" t="str">
        <f t="shared" si="22"/>
        <v/>
      </c>
      <c r="AF497" s="117" t="str">
        <f t="shared" si="23"/>
        <v/>
      </c>
    </row>
    <row r="498" spans="1:32" s="117" customFormat="1" ht="15" customHeight="1" x14ac:dyDescent="0.35">
      <c r="A498" s="198"/>
      <c r="B498" s="198"/>
      <c r="C498" s="199"/>
      <c r="D498" s="199"/>
      <c r="E498" s="239"/>
      <c r="F498" s="239"/>
      <c r="G498" s="200"/>
      <c r="H498" s="200"/>
      <c r="I498" s="200"/>
      <c r="J498" s="200"/>
      <c r="K498" s="200"/>
      <c r="L498" s="200"/>
      <c r="M498" s="200"/>
      <c r="N498" s="200"/>
      <c r="O498" s="200"/>
      <c r="P498" s="199"/>
      <c r="Q498" s="199"/>
      <c r="R498" s="199"/>
      <c r="S498" s="199"/>
      <c r="T498" s="199"/>
      <c r="U498" s="199"/>
      <c r="V498" s="199"/>
      <c r="W498" s="199"/>
      <c r="X498" s="199"/>
      <c r="Y498" s="308" t="str">
        <f t="shared" si="21"/>
        <v/>
      </c>
      <c r="Z498" s="196" t="str">
        <f>IF('CES-D Pre-Post'!F499="","",'CES-D Pre-Post'!F499)</f>
        <v/>
      </c>
      <c r="AA498" s="197" t="str">
        <f>IF('CES-D Pre-Post'!AA499="","",'CES-D Pre-Post'!AA499)</f>
        <v/>
      </c>
      <c r="AB498" s="238" t="str">
        <f>'CES-D Pre-Post'!BI499</f>
        <v/>
      </c>
      <c r="AC498" s="238" t="str">
        <f>'CES-D Pre-Post'!BJ499</f>
        <v/>
      </c>
      <c r="AD498" s="238" t="str">
        <f>'CES-D Pre-Post'!BK499</f>
        <v xml:space="preserve"> </v>
      </c>
      <c r="AE498" s="117" t="str">
        <f t="shared" si="22"/>
        <v/>
      </c>
      <c r="AF498" s="117" t="str">
        <f t="shared" si="23"/>
        <v/>
      </c>
    </row>
    <row r="499" spans="1:32" s="117" customFormat="1" ht="15" customHeight="1" x14ac:dyDescent="0.35">
      <c r="A499" s="201"/>
      <c r="B499" s="201"/>
      <c r="C499" s="202"/>
      <c r="D499" s="202"/>
      <c r="E499" s="240"/>
      <c r="F499" s="240"/>
      <c r="G499" s="194"/>
      <c r="H499" s="194"/>
      <c r="I499" s="194"/>
      <c r="J499" s="194"/>
      <c r="K499" s="194"/>
      <c r="L499" s="194"/>
      <c r="M499" s="195"/>
      <c r="N499" s="195"/>
      <c r="O499" s="195"/>
      <c r="P499" s="193"/>
      <c r="Q499" s="193"/>
      <c r="R499" s="193"/>
      <c r="S499" s="193"/>
      <c r="T499" s="193"/>
      <c r="U499" s="193"/>
      <c r="V499" s="193"/>
      <c r="W499" s="193"/>
      <c r="X499" s="193"/>
      <c r="Y499" s="309" t="str">
        <f t="shared" si="21"/>
        <v/>
      </c>
      <c r="Z499" s="196" t="str">
        <f>IF('CES-D Pre-Post'!F500="","",'CES-D Pre-Post'!F500)</f>
        <v/>
      </c>
      <c r="AA499" s="197" t="str">
        <f>IF('CES-D Pre-Post'!AA500="","",'CES-D Pre-Post'!AA500)</f>
        <v/>
      </c>
      <c r="AB499" s="238" t="str">
        <f>'CES-D Pre-Post'!BI500</f>
        <v/>
      </c>
      <c r="AC499" s="238" t="str">
        <f>'CES-D Pre-Post'!BJ500</f>
        <v/>
      </c>
      <c r="AD499" s="238" t="str">
        <f>'CES-D Pre-Post'!BK500</f>
        <v xml:space="preserve"> </v>
      </c>
      <c r="AE499" s="117" t="str">
        <f t="shared" si="22"/>
        <v/>
      </c>
      <c r="AF499" s="117" t="str">
        <f t="shared" si="23"/>
        <v/>
      </c>
    </row>
    <row r="500" spans="1:32" s="117" customFormat="1" ht="15" customHeight="1" x14ac:dyDescent="0.35">
      <c r="A500" s="198"/>
      <c r="B500" s="198"/>
      <c r="C500" s="199"/>
      <c r="D500" s="199"/>
      <c r="E500" s="239"/>
      <c r="F500" s="239"/>
      <c r="G500" s="200"/>
      <c r="H500" s="200"/>
      <c r="I500" s="200"/>
      <c r="J500" s="200"/>
      <c r="K500" s="200"/>
      <c r="L500" s="200"/>
      <c r="M500" s="200"/>
      <c r="N500" s="200"/>
      <c r="O500" s="200"/>
      <c r="P500" s="199"/>
      <c r="Q500" s="199"/>
      <c r="R500" s="199"/>
      <c r="S500" s="199"/>
      <c r="T500" s="199"/>
      <c r="U500" s="199"/>
      <c r="V500" s="199"/>
      <c r="W500" s="199"/>
      <c r="X500" s="199"/>
      <c r="Y500" s="308" t="str">
        <f t="shared" si="21"/>
        <v/>
      </c>
      <c r="Z500" s="196" t="str">
        <f>IF('CES-D Pre-Post'!F501="","",'CES-D Pre-Post'!F501)</f>
        <v/>
      </c>
      <c r="AA500" s="197" t="str">
        <f>IF('CES-D Pre-Post'!AA501="","",'CES-D Pre-Post'!AA501)</f>
        <v/>
      </c>
      <c r="AB500" s="238" t="str">
        <f>'CES-D Pre-Post'!BI501</f>
        <v/>
      </c>
      <c r="AC500" s="238" t="str">
        <f>'CES-D Pre-Post'!BJ501</f>
        <v/>
      </c>
      <c r="AD500" s="238" t="str">
        <f>'CES-D Pre-Post'!BK501</f>
        <v xml:space="preserve"> </v>
      </c>
      <c r="AE500" s="117" t="str">
        <f t="shared" si="22"/>
        <v/>
      </c>
      <c r="AF500" s="117" t="str">
        <f t="shared" si="23"/>
        <v/>
      </c>
    </row>
    <row r="501" spans="1:32" s="117" customFormat="1" ht="15" customHeight="1" x14ac:dyDescent="0.35">
      <c r="A501" s="201"/>
      <c r="B501" s="201"/>
      <c r="C501" s="202"/>
      <c r="D501" s="202"/>
      <c r="E501" s="240"/>
      <c r="F501" s="240"/>
      <c r="G501" s="194"/>
      <c r="H501" s="194"/>
      <c r="I501" s="194"/>
      <c r="J501" s="194"/>
      <c r="K501" s="194"/>
      <c r="L501" s="194"/>
      <c r="M501" s="195"/>
      <c r="N501" s="195"/>
      <c r="O501" s="195"/>
      <c r="P501" s="193"/>
      <c r="Q501" s="193"/>
      <c r="R501" s="193"/>
      <c r="S501" s="193"/>
      <c r="T501" s="193"/>
      <c r="U501" s="193"/>
      <c r="V501" s="193"/>
      <c r="W501" s="193"/>
      <c r="X501" s="193"/>
      <c r="Y501" s="309" t="str">
        <f t="shared" si="21"/>
        <v/>
      </c>
      <c r="Z501" s="196" t="str">
        <f>IF('CES-D Pre-Post'!F502="","",'CES-D Pre-Post'!F502)</f>
        <v/>
      </c>
      <c r="AA501" s="197" t="str">
        <f>IF('CES-D Pre-Post'!AA502="","",'CES-D Pre-Post'!AA502)</f>
        <v/>
      </c>
      <c r="AB501" s="238" t="str">
        <f>'CES-D Pre-Post'!BI502</f>
        <v/>
      </c>
      <c r="AC501" s="238" t="str">
        <f>'CES-D Pre-Post'!BJ502</f>
        <v/>
      </c>
      <c r="AD501" s="238" t="str">
        <f>'CES-D Pre-Post'!BK502</f>
        <v xml:space="preserve"> </v>
      </c>
      <c r="AE501" s="117" t="str">
        <f t="shared" si="22"/>
        <v/>
      </c>
      <c r="AF501" s="117" t="str">
        <f t="shared" si="23"/>
        <v/>
      </c>
    </row>
    <row r="502" spans="1:32" s="117" customFormat="1" ht="15" customHeight="1" x14ac:dyDescent="0.35">
      <c r="A502" s="198"/>
      <c r="B502" s="198"/>
      <c r="C502" s="199"/>
      <c r="D502" s="199"/>
      <c r="E502" s="239"/>
      <c r="F502" s="239"/>
      <c r="G502" s="200"/>
      <c r="H502" s="200"/>
      <c r="I502" s="200"/>
      <c r="J502" s="200"/>
      <c r="K502" s="200"/>
      <c r="L502" s="200"/>
      <c r="M502" s="200"/>
      <c r="N502" s="200"/>
      <c r="O502" s="200"/>
      <c r="P502" s="199"/>
      <c r="Q502" s="199"/>
      <c r="R502" s="199"/>
      <c r="S502" s="199"/>
      <c r="T502" s="199"/>
      <c r="U502" s="199"/>
      <c r="V502" s="199"/>
      <c r="W502" s="199"/>
      <c r="X502" s="199"/>
      <c r="Y502" s="308" t="str">
        <f t="shared" si="21"/>
        <v/>
      </c>
      <c r="Z502" s="196" t="str">
        <f>IF('CES-D Pre-Post'!F503="","",'CES-D Pre-Post'!F503)</f>
        <v/>
      </c>
      <c r="AA502" s="197" t="str">
        <f>IF('CES-D Pre-Post'!AA503="","",'CES-D Pre-Post'!AA503)</f>
        <v/>
      </c>
      <c r="AB502" s="238" t="str">
        <f>'CES-D Pre-Post'!BI503</f>
        <v/>
      </c>
      <c r="AC502" s="238" t="str">
        <f>'CES-D Pre-Post'!BJ503</f>
        <v/>
      </c>
      <c r="AD502" s="238" t="str">
        <f>'CES-D Pre-Post'!BK503</f>
        <v xml:space="preserve"> </v>
      </c>
      <c r="AE502" s="117" t="str">
        <f t="shared" si="22"/>
        <v/>
      </c>
      <c r="AF502" s="117" t="str">
        <f t="shared" si="23"/>
        <v/>
      </c>
    </row>
  </sheetData>
  <sheetProtection password="CFB0" sheet="1" objects="1" scenarios="1"/>
  <mergeCells count="4">
    <mergeCell ref="W1:X1"/>
    <mergeCell ref="Z1:AD1"/>
    <mergeCell ref="O1:V1"/>
    <mergeCell ref="G1:N1"/>
  </mergeCells>
  <conditionalFormatting sqref="M3:N502">
    <cfRule type="expression" dxfId="24" priority="2" stopIfTrue="1">
      <formula>$A3="6 Session"</formula>
    </cfRule>
  </conditionalFormatting>
  <conditionalFormatting sqref="A3:A502">
    <cfRule type="expression" dxfId="23" priority="1">
      <formula>AND(A3="",E3&lt;&gt;"")</formula>
    </cfRule>
  </conditionalFormatting>
  <dataValidations count="10">
    <dataValidation type="list" allowBlank="1" showInputMessage="1" showErrorMessage="1" sqref="W3:X502" xr:uid="{00000000-0002-0000-0300-000000000000}">
      <formula1>"Yes,No"</formula1>
    </dataValidation>
    <dataValidation type="whole" allowBlank="1" showInputMessage="1" showErrorMessage="1" errorTitle="Valid responses: 0,1,2,3" error="0 = Absent_x000a_1 = Partial_x000a_2 = Full_x000a_3 = Make-up" sqref="G3:N502" xr:uid="{00000000-0002-0000-0300-000001000000}">
      <formula1>0</formula1>
      <formula2>3</formula2>
    </dataValidation>
    <dataValidation type="whole" allowBlank="1" showInputMessage="1" showErrorMessage="1" errorTitle="Enter 0 - 2" error="0=Male_x000a_1=Female_x000a_2=Other" sqref="Q3:Q502" xr:uid="{EB0DBD45-9C65-4F5E-AE70-E2DE5242E0F4}">
      <formula1>0</formula1>
      <formula2>2</formula2>
    </dataValidation>
    <dataValidation type="whole" allowBlank="1" showInputMessage="1" showErrorMessage="1" errorTitle="Enter 0 - 5" error="0=American Indian/Alaskan Native_x000a_1=Asian_x000a_2=Black or African American_x000a_3=Native Hawaiian, other Pacific Islander_x000a_4=White_x000a_5=Other" sqref="S3:S502" xr:uid="{427BBA3F-ADE6-4722-92A8-7655F573F8CE}">
      <formula1>0</formula1>
      <formula2>5</formula2>
    </dataValidation>
    <dataValidation type="list" allowBlank="1" showInputMessage="1" showErrorMessage="1" sqref="W3:X502" xr:uid="{2D81FFC3-CC53-4EDD-9BED-283CA25D1CC8}">
      <formula1>hispanic</formula1>
    </dataValidation>
    <dataValidation type="list" allowBlank="1" showInputMessage="1" showErrorMessage="1" errorTitle="Enter youth grade: 9 thru 12" sqref="P3:P502" xr:uid="{FC045110-8D78-4D27-9D53-7A95E9390B80}">
      <formula1>"9,10,11,12,other"</formula1>
    </dataValidation>
    <dataValidation type="whole" allowBlank="1" showInputMessage="1" showErrorMessage="1" errorTitle="Youth's home zip code!" error="Must be valid 5 digit PA zip code." prompt="Enter youth home zip code." sqref="V3:V502" xr:uid="{733211AA-1E19-40B2-806F-9EFFDC7CEEE7}">
      <formula1>15000</formula1>
      <formula2>19999</formula2>
    </dataValidation>
    <dataValidation type="whole" allowBlank="1" showInputMessage="1" showErrorMessage="1" errorTitle="Enter 0 - 1" error="0=Not Hispanic or Latino_x000a_1=Hispanic or Latino" sqref="U3:U502" xr:uid="{B7C0D099-8DBC-440C-9650-423D8405F704}">
      <formula1>0</formula1>
      <formula2>1</formula2>
    </dataValidation>
    <dataValidation type="list" allowBlank="1" showInputMessage="1" showErrorMessage="1" sqref="A3:A502" xr:uid="{F3284B38-4579-4F1D-BD4B-600C60B5B59E}">
      <formula1>"6 Session,8 Session"</formula1>
    </dataValidation>
    <dataValidation type="whole" allowBlank="1" showInputMessage="1" showErrorMessage="1" sqref="O3:O502" xr:uid="{0CCA98D1-D071-49EF-AA00-5CDDAAE64E86}">
      <formula1>13</formula1>
      <formula2>21</formula2>
    </dataValidation>
  </dataValidations>
  <pageMargins left="0.25" right="0.25" top="0.5" bottom="0.5" header="0.3" footer="0.3"/>
  <pageSetup scale="41"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3B67-D117-48F3-8D2F-A5561F12887E}">
  <sheetPr codeName="Sheet5"/>
  <dimension ref="A1:CP503"/>
  <sheetViews>
    <sheetView zoomScaleNormal="100" workbookViewId="0">
      <pane xSplit="5" ySplit="3" topLeftCell="F4" activePane="bottomRight" state="frozen"/>
      <selection pane="topRight" activeCell="F1" sqref="F1"/>
      <selection pane="bottomLeft" activeCell="A4" sqref="A4"/>
      <selection pane="bottomRight" activeCell="F4" sqref="F4"/>
    </sheetView>
  </sheetViews>
  <sheetFormatPr defaultColWidth="9.1796875" defaultRowHeight="14.5" x14ac:dyDescent="0.35"/>
  <cols>
    <col min="1" max="1" width="9.1796875" style="19"/>
    <col min="2" max="2" width="12.453125" style="75" customWidth="1"/>
    <col min="3" max="3" width="19.7265625" style="74" customWidth="1"/>
    <col min="4" max="5" width="10.7265625" style="185" customWidth="1"/>
    <col min="6" max="6" width="10.7265625" style="178" customWidth="1"/>
    <col min="7" max="15" width="4.26953125" style="104" customWidth="1"/>
    <col min="16" max="26" width="4.453125" style="104" customWidth="1"/>
    <col min="27" max="27" width="10.7265625" style="178" customWidth="1"/>
    <col min="28" max="36" width="4.26953125" style="104" customWidth="1"/>
    <col min="37" max="47" width="4.453125" style="104" customWidth="1"/>
    <col min="48" max="48" width="3.54296875" style="19" customWidth="1"/>
    <col min="49" max="50" width="5.7265625" style="19" customWidth="1"/>
    <col min="51" max="51" width="7.7265625" style="19" customWidth="1"/>
    <col min="52" max="53" width="5.7265625" style="19" customWidth="1"/>
    <col min="54" max="54" width="7.7265625" style="19" customWidth="1"/>
    <col min="55" max="56" width="5.7265625" style="19" customWidth="1"/>
    <col min="57" max="57" width="7.7265625" style="19" customWidth="1"/>
    <col min="58" max="59" width="5.7265625" style="19" customWidth="1"/>
    <col min="60" max="60" width="7.7265625" style="107" customWidth="1"/>
    <col min="61" max="62" width="5.7265625" style="19" customWidth="1"/>
    <col min="63" max="63" width="7.7265625" style="19" customWidth="1"/>
    <col min="64" max="64" width="2" style="19" customWidth="1"/>
    <col min="65" max="65" width="5.7265625" style="81" customWidth="1"/>
    <col min="66" max="66" width="5.7265625" style="19" customWidth="1"/>
    <col min="67" max="67" width="5.7265625" style="86" customWidth="1"/>
    <col min="68" max="68" width="9.1796875" style="19" hidden="1" customWidth="1"/>
    <col min="69" max="69" width="8.26953125" style="19" hidden="1" customWidth="1"/>
    <col min="70" max="70" width="10.26953125" style="19" hidden="1" customWidth="1"/>
    <col min="71" max="72" width="6" style="19" hidden="1" customWidth="1"/>
    <col min="73" max="73" width="4.7265625" style="68" hidden="1" customWidth="1"/>
    <col min="74" max="77" width="4.7265625" style="104" hidden="1" customWidth="1"/>
    <col min="78" max="86" width="4.7265625" style="19" hidden="1" customWidth="1"/>
    <col min="87" max="87" width="7.26953125" style="19" hidden="1" customWidth="1"/>
    <col min="88" max="94" width="5.26953125" style="19" hidden="1" customWidth="1"/>
    <col min="95" max="16384" width="9.1796875" style="19"/>
  </cols>
  <sheetData>
    <row r="1" spans="1:94" ht="15" customHeight="1" x14ac:dyDescent="0.35">
      <c r="A1" s="249" t="s">
        <v>178</v>
      </c>
      <c r="B1" s="249"/>
      <c r="C1" s="259"/>
      <c r="D1" s="260"/>
      <c r="E1" s="260"/>
      <c r="G1" s="105"/>
      <c r="H1" s="105" t="s">
        <v>139</v>
      </c>
      <c r="I1" s="105" t="s">
        <v>137</v>
      </c>
      <c r="J1" s="105" t="s">
        <v>138</v>
      </c>
      <c r="K1" s="105" t="s">
        <v>139</v>
      </c>
      <c r="L1" s="105" t="s">
        <v>137</v>
      </c>
      <c r="M1" s="105" t="s">
        <v>139</v>
      </c>
      <c r="N1" s="105"/>
      <c r="O1" s="105"/>
      <c r="P1" s="105"/>
      <c r="Q1" s="105" t="s">
        <v>139</v>
      </c>
      <c r="R1" s="105" t="s">
        <v>138</v>
      </c>
      <c r="S1" s="105" t="s">
        <v>139</v>
      </c>
      <c r="T1" s="105" t="s">
        <v>137</v>
      </c>
      <c r="U1" s="105" t="s">
        <v>140</v>
      </c>
      <c r="V1" s="105" t="s">
        <v>138</v>
      </c>
      <c r="W1" s="105" t="s">
        <v>137</v>
      </c>
      <c r="X1" s="105" t="s">
        <v>137</v>
      </c>
      <c r="Y1" s="105" t="s">
        <v>140</v>
      </c>
      <c r="Z1" s="105" t="s">
        <v>139</v>
      </c>
      <c r="AA1" s="186"/>
      <c r="AB1" s="105"/>
      <c r="AC1" s="105" t="s">
        <v>139</v>
      </c>
      <c r="AD1" s="105" t="s">
        <v>137</v>
      </c>
      <c r="AE1" s="105" t="s">
        <v>138</v>
      </c>
      <c r="AF1" s="105" t="s">
        <v>139</v>
      </c>
      <c r="AG1" s="105" t="s">
        <v>137</v>
      </c>
      <c r="AH1" s="105" t="s">
        <v>139</v>
      </c>
      <c r="AI1" s="105"/>
      <c r="AJ1" s="105"/>
      <c r="AK1" s="105"/>
      <c r="AL1" s="105" t="s">
        <v>139</v>
      </c>
      <c r="AM1" s="105" t="s">
        <v>138</v>
      </c>
      <c r="AN1" s="105" t="s">
        <v>139</v>
      </c>
      <c r="AO1" s="105" t="s">
        <v>137</v>
      </c>
      <c r="AP1" s="105" t="s">
        <v>140</v>
      </c>
      <c r="AQ1" s="105" t="s">
        <v>138</v>
      </c>
      <c r="AR1" s="105" t="s">
        <v>137</v>
      </c>
      <c r="AS1" s="105" t="s">
        <v>137</v>
      </c>
      <c r="AT1" s="105" t="s">
        <v>140</v>
      </c>
      <c r="AU1" s="105" t="s">
        <v>139</v>
      </c>
      <c r="AW1" s="364" t="s">
        <v>203</v>
      </c>
      <c r="AX1" s="365"/>
      <c r="AY1" s="365"/>
      <c r="AZ1" s="365"/>
      <c r="BA1" s="365"/>
      <c r="BB1" s="365"/>
      <c r="BC1" s="365"/>
      <c r="BD1" s="365"/>
      <c r="BE1" s="365"/>
      <c r="BF1" s="365"/>
      <c r="BG1" s="365"/>
      <c r="BH1" s="365"/>
      <c r="BI1" s="111" t="s">
        <v>103</v>
      </c>
      <c r="BJ1" s="109"/>
      <c r="BK1" s="109"/>
      <c r="BL1" s="103"/>
      <c r="BN1" s="80"/>
      <c r="BO1" s="83"/>
      <c r="BP1" s="366">
        <f>calcs!D1</f>
        <v>45108</v>
      </c>
      <c r="BQ1" s="366"/>
      <c r="BR1" s="61" t="s">
        <v>78</v>
      </c>
      <c r="BS1" s="62"/>
      <c r="BT1" s="62"/>
      <c r="BU1" s="64"/>
      <c r="BV1" s="63"/>
      <c r="BW1" s="63"/>
      <c r="BX1" s="63"/>
      <c r="BY1" s="63"/>
      <c r="BZ1" s="64" t="s">
        <v>204</v>
      </c>
      <c r="CA1" s="63" t="s">
        <v>205</v>
      </c>
      <c r="CB1" s="63" t="s">
        <v>206</v>
      </c>
      <c r="CC1" s="63" t="s">
        <v>207</v>
      </c>
      <c r="CD1" s="63" t="s">
        <v>208</v>
      </c>
      <c r="CE1" s="105"/>
      <c r="CF1" s="105"/>
      <c r="CG1" s="105"/>
      <c r="CH1" s="149"/>
      <c r="CI1" s="77" t="s">
        <v>335</v>
      </c>
      <c r="CJ1" s="77"/>
      <c r="CK1" s="77"/>
      <c r="CL1" s="77"/>
      <c r="CM1" s="77"/>
      <c r="CN1" s="77"/>
      <c r="CO1" s="77"/>
      <c r="CP1" s="77"/>
    </row>
    <row r="2" spans="1:94" ht="15" customHeight="1" x14ac:dyDescent="0.35">
      <c r="A2" s="361" t="str">
        <f>'Student Tracking'!A2</f>
        <v>Program Option</v>
      </c>
      <c r="B2" s="361" t="str">
        <f>'Student Tracking'!B2</f>
        <v>Student Code</v>
      </c>
      <c r="C2" s="110"/>
      <c r="D2" s="183"/>
      <c r="E2" s="183"/>
      <c r="F2" s="179" t="s">
        <v>105</v>
      </c>
      <c r="G2" s="76"/>
      <c r="H2" s="78"/>
      <c r="I2" s="76"/>
      <c r="J2" s="76"/>
      <c r="K2" s="76"/>
      <c r="L2" s="76"/>
      <c r="M2" s="76"/>
      <c r="N2" s="76"/>
      <c r="O2" s="76"/>
      <c r="P2" s="76"/>
      <c r="Q2" s="76"/>
      <c r="R2" s="76"/>
      <c r="S2" s="76"/>
      <c r="T2" s="76"/>
      <c r="U2" s="76"/>
      <c r="V2" s="76"/>
      <c r="W2" s="76"/>
      <c r="X2" s="76"/>
      <c r="Y2" s="76"/>
      <c r="Z2" s="76"/>
      <c r="AA2" s="187" t="s">
        <v>106</v>
      </c>
      <c r="AB2" s="77"/>
      <c r="AC2" s="79"/>
      <c r="AD2" s="77"/>
      <c r="AE2" s="77"/>
      <c r="AF2" s="77"/>
      <c r="AG2" s="77"/>
      <c r="AH2" s="77"/>
      <c r="AI2" s="77"/>
      <c r="AJ2" s="77"/>
      <c r="AK2" s="77"/>
      <c r="AL2" s="77"/>
      <c r="AM2" s="77"/>
      <c r="AN2" s="77"/>
      <c r="AO2" s="77"/>
      <c r="AP2" s="77"/>
      <c r="AQ2" s="77"/>
      <c r="AR2" s="77"/>
      <c r="AS2" s="77"/>
      <c r="AT2" s="77"/>
      <c r="AU2" s="77"/>
      <c r="AW2" s="65" t="s">
        <v>133</v>
      </c>
      <c r="AX2" s="65"/>
      <c r="AY2" s="65"/>
      <c r="AZ2" s="66" t="s">
        <v>134</v>
      </c>
      <c r="BA2" s="66"/>
      <c r="BB2" s="66"/>
      <c r="BC2" s="65" t="s">
        <v>135</v>
      </c>
      <c r="BD2" s="65"/>
      <c r="BE2" s="65"/>
      <c r="BF2" s="66" t="s">
        <v>136</v>
      </c>
      <c r="BG2" s="66"/>
      <c r="BH2" s="106"/>
      <c r="BI2" s="67" t="s">
        <v>132</v>
      </c>
      <c r="BJ2" s="67"/>
      <c r="BK2" s="67"/>
      <c r="BL2" s="103"/>
      <c r="BM2" s="367" t="s">
        <v>76</v>
      </c>
      <c r="BN2" s="367"/>
      <c r="BO2" s="367"/>
      <c r="BP2" s="368" t="s">
        <v>75</v>
      </c>
      <c r="BQ2" s="368"/>
      <c r="BR2" s="104"/>
      <c r="BS2" s="104"/>
      <c r="BT2" s="104"/>
      <c r="BZ2" s="91">
        <f>COUNT(AY4:AY503)</f>
        <v>0</v>
      </c>
      <c r="CA2" s="91">
        <f>COUNT(BB4:BB503)</f>
        <v>0</v>
      </c>
      <c r="CB2" s="91">
        <f>COUNT(BE4:BE503)</f>
        <v>0</v>
      </c>
      <c r="CC2" s="91">
        <f>COUNT(BH4:BH503)</f>
        <v>0</v>
      </c>
      <c r="CD2" s="91">
        <f>COUNT(BK4:BK503)</f>
        <v>0</v>
      </c>
      <c r="CE2" s="150"/>
      <c r="CF2" s="150"/>
      <c r="CG2" s="150"/>
      <c r="CH2" s="149"/>
      <c r="CI2" s="362" t="s">
        <v>75</v>
      </c>
      <c r="CJ2" s="363"/>
      <c r="CK2" s="363"/>
      <c r="CL2" s="363"/>
      <c r="CM2" s="363"/>
      <c r="CN2" s="363"/>
      <c r="CO2" s="363"/>
      <c r="CP2" s="363"/>
    </row>
    <row r="3" spans="1:94" ht="23.15" customHeight="1" x14ac:dyDescent="0.35">
      <c r="A3" s="361"/>
      <c r="B3" s="361"/>
      <c r="C3" s="110" t="str">
        <f>'Student Tracking'!D2</f>
        <v>School District/Building</v>
      </c>
      <c r="D3" s="183" t="str">
        <f>'Student Tracking'!E2</f>
        <v>Open Date</v>
      </c>
      <c r="E3" s="183" t="str">
        <f>'Student Tracking'!F2</f>
        <v>Close Date</v>
      </c>
      <c r="F3" s="180" t="s">
        <v>26</v>
      </c>
      <c r="G3" s="115" t="s">
        <v>42</v>
      </c>
      <c r="H3" s="115" t="s">
        <v>43</v>
      </c>
      <c r="I3" s="115" t="s">
        <v>44</v>
      </c>
      <c r="J3" s="125" t="s">
        <v>45</v>
      </c>
      <c r="K3" s="115" t="s">
        <v>46</v>
      </c>
      <c r="L3" s="115" t="s">
        <v>47</v>
      </c>
      <c r="M3" s="115" t="s">
        <v>48</v>
      </c>
      <c r="N3" s="125" t="s">
        <v>49</v>
      </c>
      <c r="O3" s="115" t="s">
        <v>50</v>
      </c>
      <c r="P3" s="115" t="s">
        <v>51</v>
      </c>
      <c r="Q3" s="115" t="s">
        <v>52</v>
      </c>
      <c r="R3" s="125" t="s">
        <v>53</v>
      </c>
      <c r="S3" s="115" t="s">
        <v>54</v>
      </c>
      <c r="T3" s="115" t="s">
        <v>55</v>
      </c>
      <c r="U3" s="115" t="s">
        <v>56</v>
      </c>
      <c r="V3" s="125" t="s">
        <v>57</v>
      </c>
      <c r="W3" s="115" t="s">
        <v>58</v>
      </c>
      <c r="X3" s="115" t="s">
        <v>59</v>
      </c>
      <c r="Y3" s="115" t="s">
        <v>60</v>
      </c>
      <c r="Z3" s="115" t="s">
        <v>61</v>
      </c>
      <c r="AA3" s="188" t="s">
        <v>26</v>
      </c>
      <c r="AB3" s="116" t="s">
        <v>42</v>
      </c>
      <c r="AC3" s="116" t="s">
        <v>43</v>
      </c>
      <c r="AD3" s="116" t="s">
        <v>44</v>
      </c>
      <c r="AE3" s="126" t="s">
        <v>45</v>
      </c>
      <c r="AF3" s="116" t="s">
        <v>46</v>
      </c>
      <c r="AG3" s="116" t="s">
        <v>47</v>
      </c>
      <c r="AH3" s="116" t="s">
        <v>48</v>
      </c>
      <c r="AI3" s="126" t="s">
        <v>49</v>
      </c>
      <c r="AJ3" s="116" t="s">
        <v>50</v>
      </c>
      <c r="AK3" s="116" t="s">
        <v>51</v>
      </c>
      <c r="AL3" s="116" t="s">
        <v>52</v>
      </c>
      <c r="AM3" s="126" t="s">
        <v>53</v>
      </c>
      <c r="AN3" s="116" t="s">
        <v>54</v>
      </c>
      <c r="AO3" s="116" t="s">
        <v>55</v>
      </c>
      <c r="AP3" s="116" t="s">
        <v>56</v>
      </c>
      <c r="AQ3" s="126" t="s">
        <v>57</v>
      </c>
      <c r="AR3" s="116" t="s">
        <v>58</v>
      </c>
      <c r="AS3" s="116" t="s">
        <v>59</v>
      </c>
      <c r="AT3" s="116" t="s">
        <v>60</v>
      </c>
      <c r="AU3" s="116" t="s">
        <v>61</v>
      </c>
      <c r="AW3" s="71" t="s">
        <v>62</v>
      </c>
      <c r="AX3" s="72" t="s">
        <v>63</v>
      </c>
      <c r="AY3" s="104" t="s">
        <v>28</v>
      </c>
      <c r="AZ3" s="71" t="s">
        <v>62</v>
      </c>
      <c r="BA3" s="72" t="s">
        <v>63</v>
      </c>
      <c r="BB3" s="104" t="s">
        <v>28</v>
      </c>
      <c r="BC3" s="71" t="s">
        <v>62</v>
      </c>
      <c r="BD3" s="72" t="s">
        <v>63</v>
      </c>
      <c r="BE3" s="104" t="s">
        <v>28</v>
      </c>
      <c r="BF3" s="71" t="s">
        <v>62</v>
      </c>
      <c r="BG3" s="72" t="s">
        <v>63</v>
      </c>
      <c r="BH3" s="91" t="s">
        <v>28</v>
      </c>
      <c r="BI3" s="71" t="s">
        <v>62</v>
      </c>
      <c r="BJ3" s="72" t="s">
        <v>63</v>
      </c>
      <c r="BK3" s="104" t="s">
        <v>28</v>
      </c>
      <c r="BL3" s="103"/>
      <c r="BM3" s="82" t="s">
        <v>25</v>
      </c>
      <c r="BN3" s="103" t="s">
        <v>27</v>
      </c>
      <c r="BO3" s="84" t="s">
        <v>77</v>
      </c>
      <c r="BP3" s="104" t="s">
        <v>199</v>
      </c>
      <c r="BQ3" s="104" t="s">
        <v>200</v>
      </c>
      <c r="BR3" s="112" t="s">
        <v>121</v>
      </c>
      <c r="BS3" s="112" t="s">
        <v>23</v>
      </c>
      <c r="BT3" s="112"/>
      <c r="BU3" s="68" t="s">
        <v>123</v>
      </c>
      <c r="BV3" s="91" t="s">
        <v>124</v>
      </c>
      <c r="BW3" s="91" t="s">
        <v>125</v>
      </c>
      <c r="BX3" s="91" t="s">
        <v>126</v>
      </c>
      <c r="BY3" s="108" t="s">
        <v>122</v>
      </c>
      <c r="BZ3" s="19">
        <v>1</v>
      </c>
      <c r="CA3" s="19">
        <v>2</v>
      </c>
      <c r="CB3" s="19">
        <v>3</v>
      </c>
      <c r="CC3" s="19">
        <v>4</v>
      </c>
      <c r="CD3" s="19">
        <v>5</v>
      </c>
      <c r="CE3" s="19">
        <v>6</v>
      </c>
      <c r="CF3" s="19">
        <v>7</v>
      </c>
      <c r="CG3" s="19">
        <v>8</v>
      </c>
      <c r="CI3" s="19">
        <v>1</v>
      </c>
      <c r="CJ3" s="19">
        <v>2</v>
      </c>
      <c r="CK3" s="19">
        <v>3</v>
      </c>
      <c r="CL3" s="19">
        <v>4</v>
      </c>
      <c r="CM3" s="19">
        <v>5</v>
      </c>
      <c r="CN3" s="19">
        <v>6</v>
      </c>
      <c r="CO3" s="19">
        <v>7</v>
      </c>
      <c r="CP3" s="19">
        <v>8</v>
      </c>
    </row>
    <row r="4" spans="1:94" x14ac:dyDescent="0.35">
      <c r="A4" s="73">
        <f>'Student Tracking'!A3</f>
        <v>0</v>
      </c>
      <c r="B4" s="73">
        <f>'Student Tracking'!B3</f>
        <v>0</v>
      </c>
      <c r="C4" s="74">
        <f>'Student Tracking'!D3</f>
        <v>0</v>
      </c>
      <c r="D4" s="184" t="str">
        <f>IF('Student Tracking'!E3,'Student Tracking'!E3,"")</f>
        <v/>
      </c>
      <c r="E4" s="184" t="str">
        <f>IF('Student Tracking'!F3,'Student Tracking'!F3,"")</f>
        <v/>
      </c>
      <c r="F4" s="181"/>
      <c r="G4" s="39"/>
      <c r="H4" s="39"/>
      <c r="I4" s="39"/>
      <c r="J4" s="39"/>
      <c r="K4" s="39"/>
      <c r="L4" s="39"/>
      <c r="M4" s="39"/>
      <c r="N4" s="39"/>
      <c r="O4" s="39"/>
      <c r="P4" s="39"/>
      <c r="Q4" s="39"/>
      <c r="R4" s="39"/>
      <c r="S4" s="39"/>
      <c r="T4" s="39"/>
      <c r="U4" s="39"/>
      <c r="V4" s="39"/>
      <c r="W4" s="39"/>
      <c r="X4" s="39"/>
      <c r="Y4" s="39"/>
      <c r="Z4" s="39"/>
      <c r="AA4" s="181"/>
      <c r="AB4" s="39"/>
      <c r="AC4" s="39"/>
      <c r="AD4" s="39"/>
      <c r="AE4" s="39"/>
      <c r="AF4" s="39"/>
      <c r="AG4" s="39"/>
      <c r="AH4" s="39"/>
      <c r="AI4" s="39"/>
      <c r="AJ4" s="39"/>
      <c r="AK4" s="39"/>
      <c r="AL4" s="39"/>
      <c r="AM4" s="39"/>
      <c r="AN4" s="39"/>
      <c r="AO4" s="39"/>
      <c r="AP4" s="39"/>
      <c r="AQ4" s="39"/>
      <c r="AR4" s="39"/>
      <c r="AS4" s="39"/>
      <c r="AT4" s="39"/>
      <c r="AU4" s="39"/>
      <c r="AW4" s="145" t="str">
        <f>IF(COUNT(L4,I4,T4,W4,X4)=5,AVERAGE(L4,I4,T4,W4,X4),"")</f>
        <v/>
      </c>
      <c r="AX4" s="146" t="str">
        <f>IF(COUNT(AD4,AG4,AO4,AR4,AS4)=5,AVERAGE(AD4,AG4,AO4,AR4,AS4),"")</f>
        <v/>
      </c>
      <c r="AY4" s="147" t="str">
        <f>IF(OR(AW4="",AX4="")," ",AX4-AW4)</f>
        <v xml:space="preserve"> </v>
      </c>
      <c r="AZ4" s="145" t="str">
        <f>IF(COUNT(J4,V4,R4)=3,AVERAGE((3-J4),(3-V4),(3-R4)),"")</f>
        <v/>
      </c>
      <c r="BA4" s="146" t="str">
        <f>IF(COUNT(AE4,AM4,AQ4)=3,AVERAGE((3-AE4),(3-AM4),(3-AQ4)),"")</f>
        <v/>
      </c>
      <c r="BB4" s="147" t="str">
        <f>IF(OR(AZ4="",BA4="")," ",BA4-AZ4)</f>
        <v xml:space="preserve"> </v>
      </c>
      <c r="BC4" s="145" t="str">
        <f>IF(COUNT(H4,K4,M4,Q4,S4,Z4)=6,AVERAGE(H4,K4,M4,Q4,S4,Z4),"")</f>
        <v/>
      </c>
      <c r="BD4" s="146" t="str">
        <f>IF(COUNT(AC4,AF4,AH4,AL4,AN4,AU4)=6,AVERAGE(AC4,AF4,AH4,AL4,AN4,AU4),"")</f>
        <v/>
      </c>
      <c r="BE4" s="147" t="str">
        <f>IF(OR(BC4="",BD4="")," ",BD4-BC4)</f>
        <v xml:space="preserve"> </v>
      </c>
      <c r="BF4" s="145" t="str">
        <f>IF(COUNT(U4,Y4)=2,AVERAGE(U4,Y4),"")</f>
        <v/>
      </c>
      <c r="BG4" s="146" t="str">
        <f>IF(COUNT(AP4,AT4)=2,AVERAGE(AP4,AT4),"")</f>
        <v/>
      </c>
      <c r="BH4" s="148" t="str">
        <f>IF(OR(BF4="",BG4="")," ",BG4-BF4)</f>
        <v xml:space="preserve"> </v>
      </c>
      <c r="BI4" s="69" t="str">
        <f>IF(COUNT(G4:Z4)=20,G4+H4+I4+(3-J4)+K4+L4+M4+(3-N4)+O4+P4+Q4+(3-R4)+S4+T4+U4+(3-V4)+W4+X4+Y4+Z4,"")</f>
        <v/>
      </c>
      <c r="BJ4" s="70" t="str">
        <f>IF(COUNT(AB4:AU4)=20,AB4+AC4+AD4+(3-AE4)+AF4+AG4+AH4+(3-AI4)+AJ4+AK4+AL4+(3-AM4)+AN4+AO4+AP4+(3-AQ4)+AR4+AS4+AT4+AU4,"")</f>
        <v/>
      </c>
      <c r="BK4" s="104" t="str">
        <f>IF(OR(BI4="",BJ4="")," ",BJ4-BI4)</f>
        <v xml:space="preserve"> </v>
      </c>
      <c r="BL4" s="104"/>
      <c r="BM4" s="68">
        <f>COUNTIF('Student Tracking'!G3:N3,"&gt;=1")</f>
        <v>0</v>
      </c>
      <c r="BN4" s="104">
        <f>COUNTIF('Student Tracking'!G3:N3,"0")</f>
        <v>0</v>
      </c>
      <c r="BO4" s="85">
        <f>IF(BM4+BN4&gt;0,BM4/(BM4+BN4),0)</f>
        <v>0</v>
      </c>
      <c r="BP4" s="104" t="str">
        <f t="shared" ref="BP4:BP67" si="0">IF(D4="","",INT((((YEAR(D4)-YEAR($BP$1))*12+MONTH(D4)-MONTH($BP$1)+1)+2)/3))</f>
        <v/>
      </c>
      <c r="BQ4" s="104" t="str">
        <f t="shared" ref="BQ4:BQ67" si="1">IF(E4="","",INT((((YEAR(E4)-YEAR($BP$1))*12+MONTH(E4)-MONTH($BP$1)+1)+2)/3))</f>
        <v/>
      </c>
      <c r="BR4" s="104" t="str">
        <f t="shared" ref="BR4" si="2">IF(AND(BQ4&gt;0,BP4&gt;0,BI4&lt;&gt;"",BJ4&lt;&gt;""),BQ4,"")</f>
        <v/>
      </c>
      <c r="BS4" s="104" t="str">
        <f>IF(A4="6 Session",IF(BM4&gt;=4,BQ4,""),IF(A4="8 Session",IF(BM4&gt;=6,BQ4,""),""))</f>
        <v/>
      </c>
      <c r="BT4" s="104"/>
      <c r="BU4" s="68" t="str">
        <f t="shared" ref="BU4:BU67" si="3">IF(AND((COUNTA(AW4:AX4)=2),AY4&lt;0),$BQ4,"")</f>
        <v/>
      </c>
      <c r="BV4" s="91" t="str">
        <f t="shared" ref="BV4:BV67" si="4">IF(AND((COUNTA(AZ4:BA4)=2),BB4&lt;0),$BQ4,"")</f>
        <v/>
      </c>
      <c r="BW4" s="91" t="str">
        <f t="shared" ref="BW4:BW67" si="5">IF(AND((COUNTA(BC4:BD4)=2),BE4&lt;0),$BQ4,"")</f>
        <v/>
      </c>
      <c r="BX4" s="91" t="str">
        <f t="shared" ref="BX4:BX67" si="6">IF(AND((COUNTA(BF4:BG4)=2),BH4&lt;0),$BQ4,"")</f>
        <v/>
      </c>
      <c r="BY4" s="91" t="str">
        <f t="shared" ref="BY4:BY67" si="7">IF(AND((COUNTA(BI4:BJ4)=2),BK4&lt;0),$BQ4,"")</f>
        <v/>
      </c>
      <c r="BZ4" s="19">
        <f>COUNTIF($BY:$BY,BZ$3)</f>
        <v>0</v>
      </c>
      <c r="CA4" s="19">
        <f t="shared" ref="CA4:CG4" si="8">COUNTIF($BY:$BY,CA3)</f>
        <v>0</v>
      </c>
      <c r="CB4" s="19">
        <f t="shared" si="8"/>
        <v>0</v>
      </c>
      <c r="CC4" s="19">
        <f t="shared" si="8"/>
        <v>0</v>
      </c>
      <c r="CD4" s="19">
        <f t="shared" si="8"/>
        <v>0</v>
      </c>
      <c r="CE4" s="19">
        <f t="shared" si="8"/>
        <v>0</v>
      </c>
      <c r="CF4" s="19">
        <f t="shared" si="8"/>
        <v>0</v>
      </c>
      <c r="CG4" s="19">
        <f t="shared" si="8"/>
        <v>0</v>
      </c>
      <c r="CH4" s="62" t="s">
        <v>283</v>
      </c>
      <c r="CI4" s="19">
        <f t="shared" ref="CI4:CP4" si="9">SUMPRODUCT(--($BQ$4:$BQ$503=CI$3),--(ISNUMBER($BK$4:$BK$503)))</f>
        <v>0</v>
      </c>
      <c r="CJ4" s="19">
        <f t="shared" si="9"/>
        <v>0</v>
      </c>
      <c r="CK4" s="19">
        <f t="shared" si="9"/>
        <v>0</v>
      </c>
      <c r="CL4" s="19">
        <f t="shared" si="9"/>
        <v>0</v>
      </c>
      <c r="CM4" s="19">
        <f t="shared" si="9"/>
        <v>0</v>
      </c>
      <c r="CN4" s="19">
        <f t="shared" si="9"/>
        <v>0</v>
      </c>
      <c r="CO4" s="19">
        <f t="shared" si="9"/>
        <v>0</v>
      </c>
      <c r="CP4" s="19">
        <f t="shared" si="9"/>
        <v>0</v>
      </c>
    </row>
    <row r="5" spans="1:94" x14ac:dyDescent="0.35">
      <c r="A5" s="73">
        <f>'Student Tracking'!A4</f>
        <v>0</v>
      </c>
      <c r="B5" s="73">
        <f>'Student Tracking'!B4</f>
        <v>0</v>
      </c>
      <c r="C5" s="74">
        <f>'Student Tracking'!D4</f>
        <v>0</v>
      </c>
      <c r="D5" s="184" t="str">
        <f>IF('Student Tracking'!E4,'Student Tracking'!E4,"")</f>
        <v/>
      </c>
      <c r="E5" s="184" t="str">
        <f>IF('Student Tracking'!F4,'Student Tracking'!F4,"")</f>
        <v/>
      </c>
      <c r="F5" s="182"/>
      <c r="G5" s="40"/>
      <c r="H5" s="40"/>
      <c r="I5" s="40"/>
      <c r="J5" s="40"/>
      <c r="K5" s="40"/>
      <c r="L5" s="40"/>
      <c r="M5" s="40"/>
      <c r="N5" s="40"/>
      <c r="O5" s="40"/>
      <c r="P5" s="40"/>
      <c r="Q5" s="40"/>
      <c r="R5" s="40"/>
      <c r="S5" s="40"/>
      <c r="T5" s="40"/>
      <c r="U5" s="40"/>
      <c r="V5" s="40"/>
      <c r="W5" s="40"/>
      <c r="X5" s="40"/>
      <c r="Y5" s="40"/>
      <c r="Z5" s="40"/>
      <c r="AA5" s="182"/>
      <c r="AB5" s="40"/>
      <c r="AC5" s="40"/>
      <c r="AD5" s="40"/>
      <c r="AE5" s="40"/>
      <c r="AF5" s="40"/>
      <c r="AG5" s="40"/>
      <c r="AH5" s="40"/>
      <c r="AI5" s="40"/>
      <c r="AJ5" s="40"/>
      <c r="AK5" s="40"/>
      <c r="AL5" s="40"/>
      <c r="AM5" s="40"/>
      <c r="AN5" s="40"/>
      <c r="AO5" s="40"/>
      <c r="AP5" s="40"/>
      <c r="AQ5" s="40"/>
      <c r="AR5" s="40"/>
      <c r="AS5" s="40"/>
      <c r="AT5" s="40"/>
      <c r="AU5" s="40"/>
      <c r="AW5" s="145" t="str">
        <f t="shared" ref="AW5:AW68" si="10">IF(COUNT(L5,I5,T5,W5,X5)=5,AVERAGE(L5,I5,T5,W5,X5),"")</f>
        <v/>
      </c>
      <c r="AX5" s="146" t="str">
        <f t="shared" ref="AX5:AX68" si="11">IF(COUNT(AD5,AG5,AO5,AR5,AS5)=5,AVERAGE(AD5,AG5,AO5,AR5,AS5),"")</f>
        <v/>
      </c>
      <c r="AY5" s="147" t="str">
        <f t="shared" ref="AY5:AY68" si="12">IF(OR(AW5="",AX5="")," ",AX5-AW5)</f>
        <v xml:space="preserve"> </v>
      </c>
      <c r="AZ5" s="145" t="str">
        <f t="shared" ref="AZ5:AZ68" si="13">IF(COUNT(J5,V5,R5)=3,AVERAGE((3-J5),(3-V5),(3-R5)),"")</f>
        <v/>
      </c>
      <c r="BA5" s="146" t="str">
        <f t="shared" ref="BA5:BA68" si="14">IF(COUNT(AE5,AM5,AQ5)=3,AVERAGE((3-AE5),(3-AM5),(3-AQ5)),"")</f>
        <v/>
      </c>
      <c r="BB5" s="147" t="str">
        <f t="shared" ref="BB5:BB68" si="15">IF(OR(AZ5="",BA5="")," ",BA5-AZ5)</f>
        <v xml:space="preserve"> </v>
      </c>
      <c r="BC5" s="145" t="str">
        <f t="shared" ref="BC5:BC68" si="16">IF(COUNT(H5,K5,M5,Q5,S5,Z5)=6,AVERAGE(H5,K5,M5,Q5,S5,Z5),"")</f>
        <v/>
      </c>
      <c r="BD5" s="146" t="str">
        <f t="shared" ref="BD5:BD68" si="17">IF(COUNT(AC5,AF5,AH5,AL5,AN5,AU5)=6,AVERAGE(AC5,AF5,AH5,AL5,AN5,AU5),"")</f>
        <v/>
      </c>
      <c r="BE5" s="147" t="str">
        <f t="shared" ref="BE5:BE68" si="18">IF(OR(BC5="",BD5="")," ",BD5-BC5)</f>
        <v xml:space="preserve"> </v>
      </c>
      <c r="BF5" s="145" t="str">
        <f t="shared" ref="BF5:BF68" si="19">IF(COUNT(U5,Y5)=2,AVERAGE(U5,Y5),"")</f>
        <v/>
      </c>
      <c r="BG5" s="146" t="str">
        <f t="shared" ref="BG5:BG68" si="20">IF(COUNT(AP5,AT5)=2,AVERAGE(AP5,AT5),"")</f>
        <v/>
      </c>
      <c r="BH5" s="148" t="str">
        <f t="shared" ref="BH5:BH68" si="21">IF(OR(BF5="",BG5="")," ",BG5-BF5)</f>
        <v xml:space="preserve"> </v>
      </c>
      <c r="BI5" s="69" t="str">
        <f t="shared" ref="BI5:BI68" si="22">IF(COUNT(G5:Z5)=20,G5+H5+I5+(3-J5)+K5+L5+M5+(3-N5)+O5+P5+Q5+(3-R5)+S5+T5+U5+(3-V5)+W5+X5+Y5+Z5,"")</f>
        <v/>
      </c>
      <c r="BJ5" s="70" t="str">
        <f t="shared" ref="BJ5:BJ68" si="23">IF(COUNT(AB5:AU5)=20,AB5+AC5+AD5+(3-AE5)+AF5+AG5+AH5+(3-AI5)+AJ5+AK5+AL5+(3-AM5)+AN5+AO5+AP5+(3-AQ5)+AR5+AS5+AT5+AU5,"")</f>
        <v/>
      </c>
      <c r="BK5" s="142" t="str">
        <f t="shared" ref="BK5:BK68" si="24">IF(OR(BI5="",BJ5="")," ",BJ5-BI5)</f>
        <v xml:space="preserve"> </v>
      </c>
      <c r="BL5" s="104"/>
      <c r="BM5" s="68">
        <f>COUNTIF('Student Tracking'!G4:N4,"&gt;=1")</f>
        <v>0</v>
      </c>
      <c r="BN5" s="104">
        <f>COUNTIF('Student Tracking'!G4:N4,"0")</f>
        <v>0</v>
      </c>
      <c r="BO5" s="85">
        <f t="shared" ref="BO5:BO68" si="25">IF(BM5+BN5&gt;0,BM5/(BM5+BN5),0)</f>
        <v>0</v>
      </c>
      <c r="BP5" s="104" t="str">
        <f t="shared" si="0"/>
        <v/>
      </c>
      <c r="BQ5" s="104" t="str">
        <f t="shared" si="1"/>
        <v/>
      </c>
      <c r="BR5" s="104" t="str">
        <f t="shared" ref="BR5:BR68" si="26">IF(AND(BQ5&gt;0,BP5&gt;0,BI5&lt;&gt;"",BJ5&lt;&gt;""),BQ5,"")</f>
        <v/>
      </c>
      <c r="BS5" s="303" t="str">
        <f t="shared" ref="BS5:BS68" si="27">IF(A5="6 Session",IF(BM5&gt;=4,BQ5,""),IF(A5="8 Session",IF(BM5&gt;=6,BQ5,""),""))</f>
        <v/>
      </c>
      <c r="BT5" s="104"/>
      <c r="BU5" s="68" t="str">
        <f t="shared" si="3"/>
        <v/>
      </c>
      <c r="BV5" s="91" t="str">
        <f t="shared" si="4"/>
        <v/>
      </c>
      <c r="BW5" s="91" t="str">
        <f t="shared" si="5"/>
        <v/>
      </c>
      <c r="BX5" s="91" t="str">
        <f t="shared" si="6"/>
        <v/>
      </c>
      <c r="BY5" s="91" t="str">
        <f t="shared" si="7"/>
        <v/>
      </c>
      <c r="BZ5" s="19">
        <f>COUNTIF($BU:$BU,BZ$3)</f>
        <v>0</v>
      </c>
      <c r="CA5" s="19">
        <f t="shared" ref="CA5:CG5" si="28">COUNTIF($BU:$BU,CA$3)</f>
        <v>0</v>
      </c>
      <c r="CB5" s="19">
        <f t="shared" si="28"/>
        <v>0</v>
      </c>
      <c r="CC5" s="19">
        <f t="shared" si="28"/>
        <v>0</v>
      </c>
      <c r="CD5" s="19">
        <f t="shared" si="28"/>
        <v>0</v>
      </c>
      <c r="CE5" s="19">
        <f t="shared" si="28"/>
        <v>0</v>
      </c>
      <c r="CF5" s="19">
        <f t="shared" si="28"/>
        <v>0</v>
      </c>
      <c r="CG5" s="19">
        <f t="shared" si="28"/>
        <v>0</v>
      </c>
      <c r="CH5" s="62" t="s">
        <v>284</v>
      </c>
      <c r="CI5" s="19">
        <f t="shared" ref="CI5:CP5" si="29">SUMPRODUCT(--($BQ$4:$BQ$503=CI$3),--(ISNUMBER($AY$4:$AY$503)))</f>
        <v>0</v>
      </c>
      <c r="CJ5" s="19">
        <f t="shared" si="29"/>
        <v>0</v>
      </c>
      <c r="CK5" s="19">
        <f t="shared" si="29"/>
        <v>0</v>
      </c>
      <c r="CL5" s="19">
        <f t="shared" si="29"/>
        <v>0</v>
      </c>
      <c r="CM5" s="19">
        <f t="shared" si="29"/>
        <v>0</v>
      </c>
      <c r="CN5" s="19">
        <f t="shared" si="29"/>
        <v>0</v>
      </c>
      <c r="CO5" s="19">
        <f t="shared" si="29"/>
        <v>0</v>
      </c>
      <c r="CP5" s="19">
        <f t="shared" si="29"/>
        <v>0</v>
      </c>
    </row>
    <row r="6" spans="1:94" x14ac:dyDescent="0.35">
      <c r="A6" s="73">
        <f>'Student Tracking'!A5</f>
        <v>0</v>
      </c>
      <c r="B6" s="73">
        <f>'Student Tracking'!B5</f>
        <v>0</v>
      </c>
      <c r="C6" s="74">
        <f>'Student Tracking'!D5</f>
        <v>0</v>
      </c>
      <c r="D6" s="184" t="str">
        <f>IF('Student Tracking'!E5,'Student Tracking'!E5,"")</f>
        <v/>
      </c>
      <c r="E6" s="184" t="str">
        <f>IF('Student Tracking'!F5,'Student Tracking'!F5,"")</f>
        <v/>
      </c>
      <c r="F6" s="181"/>
      <c r="G6" s="39"/>
      <c r="H6" s="39"/>
      <c r="I6" s="39"/>
      <c r="J6" s="39"/>
      <c r="K6" s="39"/>
      <c r="L6" s="39"/>
      <c r="M6" s="39"/>
      <c r="N6" s="39"/>
      <c r="O6" s="39"/>
      <c r="P6" s="39"/>
      <c r="Q6" s="39"/>
      <c r="R6" s="39"/>
      <c r="S6" s="39"/>
      <c r="T6" s="39"/>
      <c r="U6" s="39"/>
      <c r="V6" s="39"/>
      <c r="W6" s="39"/>
      <c r="X6" s="39"/>
      <c r="Y6" s="39"/>
      <c r="Z6" s="39"/>
      <c r="AA6" s="181"/>
      <c r="AB6" s="39"/>
      <c r="AC6" s="39"/>
      <c r="AD6" s="39"/>
      <c r="AE6" s="39"/>
      <c r="AF6" s="39"/>
      <c r="AG6" s="39"/>
      <c r="AH6" s="39"/>
      <c r="AI6" s="39"/>
      <c r="AJ6" s="39"/>
      <c r="AK6" s="39"/>
      <c r="AL6" s="39"/>
      <c r="AM6" s="39"/>
      <c r="AN6" s="39"/>
      <c r="AO6" s="39"/>
      <c r="AP6" s="39"/>
      <c r="AQ6" s="39"/>
      <c r="AR6" s="39"/>
      <c r="AS6" s="39"/>
      <c r="AT6" s="39"/>
      <c r="AU6" s="39"/>
      <c r="AW6" s="145" t="str">
        <f t="shared" si="10"/>
        <v/>
      </c>
      <c r="AX6" s="146" t="str">
        <f t="shared" si="11"/>
        <v/>
      </c>
      <c r="AY6" s="147" t="str">
        <f t="shared" si="12"/>
        <v xml:space="preserve"> </v>
      </c>
      <c r="AZ6" s="145" t="str">
        <f t="shared" si="13"/>
        <v/>
      </c>
      <c r="BA6" s="146" t="str">
        <f t="shared" si="14"/>
        <v/>
      </c>
      <c r="BB6" s="147" t="str">
        <f t="shared" si="15"/>
        <v xml:space="preserve"> </v>
      </c>
      <c r="BC6" s="145" t="str">
        <f t="shared" si="16"/>
        <v/>
      </c>
      <c r="BD6" s="146" t="str">
        <f t="shared" si="17"/>
        <v/>
      </c>
      <c r="BE6" s="147" t="str">
        <f t="shared" si="18"/>
        <v xml:space="preserve"> </v>
      </c>
      <c r="BF6" s="145" t="str">
        <f t="shared" si="19"/>
        <v/>
      </c>
      <c r="BG6" s="146" t="str">
        <f t="shared" si="20"/>
        <v/>
      </c>
      <c r="BH6" s="148" t="str">
        <f t="shared" si="21"/>
        <v xml:space="preserve"> </v>
      </c>
      <c r="BI6" s="69" t="str">
        <f t="shared" si="22"/>
        <v/>
      </c>
      <c r="BJ6" s="70" t="str">
        <f t="shared" si="23"/>
        <v/>
      </c>
      <c r="BK6" s="142" t="str">
        <f t="shared" si="24"/>
        <v xml:space="preserve"> </v>
      </c>
      <c r="BL6" s="104"/>
      <c r="BM6" s="68">
        <f>COUNTIF('Student Tracking'!G5:N5,"&gt;=1")</f>
        <v>0</v>
      </c>
      <c r="BN6" s="104">
        <f>COUNTIF('Student Tracking'!G5:N5,"0")</f>
        <v>0</v>
      </c>
      <c r="BO6" s="85">
        <f t="shared" si="25"/>
        <v>0</v>
      </c>
      <c r="BP6" s="104" t="str">
        <f t="shared" si="0"/>
        <v/>
      </c>
      <c r="BQ6" s="104" t="str">
        <f t="shared" si="1"/>
        <v/>
      </c>
      <c r="BR6" s="104" t="str">
        <f t="shared" si="26"/>
        <v/>
      </c>
      <c r="BS6" s="303" t="str">
        <f t="shared" si="27"/>
        <v/>
      </c>
      <c r="BT6" s="104"/>
      <c r="BU6" s="68" t="str">
        <f t="shared" si="3"/>
        <v/>
      </c>
      <c r="BV6" s="91" t="str">
        <f t="shared" si="4"/>
        <v/>
      </c>
      <c r="BW6" s="91" t="str">
        <f t="shared" si="5"/>
        <v/>
      </c>
      <c r="BX6" s="91" t="str">
        <f t="shared" si="6"/>
        <v/>
      </c>
      <c r="BY6" s="91" t="str">
        <f t="shared" si="7"/>
        <v/>
      </c>
      <c r="BZ6" s="19">
        <f>COUNTIF($BV:$BV,BZ$3)</f>
        <v>0</v>
      </c>
      <c r="CA6" s="19">
        <f t="shared" ref="CA6:CG6" si="30">COUNTIF($BV:$BV,CA$3)</f>
        <v>0</v>
      </c>
      <c r="CB6" s="19">
        <f t="shared" si="30"/>
        <v>0</v>
      </c>
      <c r="CC6" s="19">
        <f t="shared" si="30"/>
        <v>0</v>
      </c>
      <c r="CD6" s="19">
        <f t="shared" si="30"/>
        <v>0</v>
      </c>
      <c r="CE6" s="19">
        <f t="shared" si="30"/>
        <v>0</v>
      </c>
      <c r="CF6" s="19">
        <f t="shared" si="30"/>
        <v>0</v>
      </c>
      <c r="CG6" s="19">
        <f t="shared" si="30"/>
        <v>0</v>
      </c>
      <c r="CH6" s="62" t="s">
        <v>285</v>
      </c>
      <c r="CI6" s="19">
        <f t="shared" ref="CI6:CP6" si="31">SUMPRODUCT(--($BQ$4:$BQ$503=CI$3),--(ISNUMBER($BB$4:$BB$503)))</f>
        <v>0</v>
      </c>
      <c r="CJ6" s="19">
        <f t="shared" si="31"/>
        <v>0</v>
      </c>
      <c r="CK6" s="19">
        <f t="shared" si="31"/>
        <v>0</v>
      </c>
      <c r="CL6" s="19">
        <f t="shared" si="31"/>
        <v>0</v>
      </c>
      <c r="CM6" s="19">
        <f t="shared" si="31"/>
        <v>0</v>
      </c>
      <c r="CN6" s="19">
        <f t="shared" si="31"/>
        <v>0</v>
      </c>
      <c r="CO6" s="19">
        <f t="shared" si="31"/>
        <v>0</v>
      </c>
      <c r="CP6" s="19">
        <f t="shared" si="31"/>
        <v>0</v>
      </c>
    </row>
    <row r="7" spans="1:94" x14ac:dyDescent="0.35">
      <c r="A7" s="73">
        <f>'Student Tracking'!A6</f>
        <v>0</v>
      </c>
      <c r="B7" s="73">
        <f>'Student Tracking'!B6</f>
        <v>0</v>
      </c>
      <c r="C7" s="74">
        <f>'Student Tracking'!D6</f>
        <v>0</v>
      </c>
      <c r="D7" s="184" t="str">
        <f>IF('Student Tracking'!E6,'Student Tracking'!E6,"")</f>
        <v/>
      </c>
      <c r="E7" s="184" t="str">
        <f>IF('Student Tracking'!F6,'Student Tracking'!F6,"")</f>
        <v/>
      </c>
      <c r="F7" s="182"/>
      <c r="G7" s="40"/>
      <c r="H7" s="40"/>
      <c r="I7" s="40"/>
      <c r="J7" s="40"/>
      <c r="K7" s="40"/>
      <c r="L7" s="40"/>
      <c r="M7" s="40"/>
      <c r="N7" s="40"/>
      <c r="O7" s="40"/>
      <c r="P7" s="40"/>
      <c r="Q7" s="40"/>
      <c r="R7" s="40"/>
      <c r="S7" s="40"/>
      <c r="T7" s="40"/>
      <c r="U7" s="40"/>
      <c r="V7" s="40"/>
      <c r="W7" s="40"/>
      <c r="X7" s="40"/>
      <c r="Y7" s="40"/>
      <c r="Z7" s="40"/>
      <c r="AA7" s="182"/>
      <c r="AB7" s="40"/>
      <c r="AC7" s="40"/>
      <c r="AD7" s="40"/>
      <c r="AE7" s="40"/>
      <c r="AF7" s="40"/>
      <c r="AG7" s="40"/>
      <c r="AH7" s="40"/>
      <c r="AI7" s="40"/>
      <c r="AJ7" s="40"/>
      <c r="AK7" s="40"/>
      <c r="AL7" s="40"/>
      <c r="AM7" s="40"/>
      <c r="AN7" s="40"/>
      <c r="AO7" s="40"/>
      <c r="AP7" s="40"/>
      <c r="AQ7" s="40"/>
      <c r="AR7" s="40"/>
      <c r="AS7" s="40"/>
      <c r="AT7" s="40"/>
      <c r="AU7" s="40"/>
      <c r="AW7" s="145" t="str">
        <f t="shared" si="10"/>
        <v/>
      </c>
      <c r="AX7" s="146" t="str">
        <f t="shared" si="11"/>
        <v/>
      </c>
      <c r="AY7" s="147" t="str">
        <f t="shared" si="12"/>
        <v xml:space="preserve"> </v>
      </c>
      <c r="AZ7" s="145" t="str">
        <f t="shared" si="13"/>
        <v/>
      </c>
      <c r="BA7" s="146" t="str">
        <f t="shared" si="14"/>
        <v/>
      </c>
      <c r="BB7" s="147" t="str">
        <f t="shared" si="15"/>
        <v xml:space="preserve"> </v>
      </c>
      <c r="BC7" s="145" t="str">
        <f t="shared" si="16"/>
        <v/>
      </c>
      <c r="BD7" s="146" t="str">
        <f t="shared" si="17"/>
        <v/>
      </c>
      <c r="BE7" s="147" t="str">
        <f t="shared" si="18"/>
        <v xml:space="preserve"> </v>
      </c>
      <c r="BF7" s="145" t="str">
        <f t="shared" si="19"/>
        <v/>
      </c>
      <c r="BG7" s="146" t="str">
        <f t="shared" si="20"/>
        <v/>
      </c>
      <c r="BH7" s="148" t="str">
        <f t="shared" si="21"/>
        <v xml:space="preserve"> </v>
      </c>
      <c r="BI7" s="69" t="str">
        <f t="shared" si="22"/>
        <v/>
      </c>
      <c r="BJ7" s="70" t="str">
        <f t="shared" si="23"/>
        <v/>
      </c>
      <c r="BK7" s="142" t="str">
        <f t="shared" si="24"/>
        <v xml:space="preserve"> </v>
      </c>
      <c r="BL7" s="104"/>
      <c r="BM7" s="68">
        <f>COUNTIF('Student Tracking'!G6:N6,"&gt;=1")</f>
        <v>0</v>
      </c>
      <c r="BN7" s="104">
        <f>COUNTIF('Student Tracking'!G6:N6,"0")</f>
        <v>0</v>
      </c>
      <c r="BO7" s="85">
        <f t="shared" si="25"/>
        <v>0</v>
      </c>
      <c r="BP7" s="104" t="str">
        <f t="shared" si="0"/>
        <v/>
      </c>
      <c r="BQ7" s="104" t="str">
        <f t="shared" si="1"/>
        <v/>
      </c>
      <c r="BR7" s="104" t="str">
        <f t="shared" si="26"/>
        <v/>
      </c>
      <c r="BS7" s="303" t="str">
        <f t="shared" si="27"/>
        <v/>
      </c>
      <c r="BT7" s="104"/>
      <c r="BU7" s="68" t="str">
        <f t="shared" si="3"/>
        <v/>
      </c>
      <c r="BV7" s="91" t="str">
        <f t="shared" si="4"/>
        <v/>
      </c>
      <c r="BW7" s="91" t="str">
        <f t="shared" si="5"/>
        <v/>
      </c>
      <c r="BX7" s="91" t="str">
        <f t="shared" si="6"/>
        <v/>
      </c>
      <c r="BY7" s="91" t="str">
        <f t="shared" si="7"/>
        <v/>
      </c>
      <c r="BZ7" s="19">
        <f>COUNTIF($BW:$BW,BZ$3)</f>
        <v>0</v>
      </c>
      <c r="CA7" s="19">
        <f t="shared" ref="CA7:CG7" si="32">COUNTIF($BW:$BW,CA$3)</f>
        <v>0</v>
      </c>
      <c r="CB7" s="19">
        <f t="shared" si="32"/>
        <v>0</v>
      </c>
      <c r="CC7" s="19">
        <f t="shared" si="32"/>
        <v>0</v>
      </c>
      <c r="CD7" s="19">
        <f t="shared" si="32"/>
        <v>0</v>
      </c>
      <c r="CE7" s="19">
        <f t="shared" si="32"/>
        <v>0</v>
      </c>
      <c r="CF7" s="19">
        <f t="shared" si="32"/>
        <v>0</v>
      </c>
      <c r="CG7" s="19">
        <f t="shared" si="32"/>
        <v>0</v>
      </c>
      <c r="CH7" s="62" t="s">
        <v>286</v>
      </c>
      <c r="CI7" s="19">
        <f t="shared" ref="CI7:CP7" si="33">SUMPRODUCT(--($BQ$4:$BQ$503=CI$3),--(ISNUMBER($BE$4:$BE$503)))</f>
        <v>0</v>
      </c>
      <c r="CJ7" s="19">
        <f t="shared" si="33"/>
        <v>0</v>
      </c>
      <c r="CK7" s="19">
        <f t="shared" si="33"/>
        <v>0</v>
      </c>
      <c r="CL7" s="19">
        <f t="shared" si="33"/>
        <v>0</v>
      </c>
      <c r="CM7" s="19">
        <f t="shared" si="33"/>
        <v>0</v>
      </c>
      <c r="CN7" s="19">
        <f t="shared" si="33"/>
        <v>0</v>
      </c>
      <c r="CO7" s="19">
        <f t="shared" si="33"/>
        <v>0</v>
      </c>
      <c r="CP7" s="19">
        <f t="shared" si="33"/>
        <v>0</v>
      </c>
    </row>
    <row r="8" spans="1:94" x14ac:dyDescent="0.35">
      <c r="A8" s="73">
        <f>'Student Tracking'!A7</f>
        <v>0</v>
      </c>
      <c r="B8" s="73">
        <f>'Student Tracking'!B7</f>
        <v>0</v>
      </c>
      <c r="C8" s="74">
        <f>'Student Tracking'!D7</f>
        <v>0</v>
      </c>
      <c r="D8" s="184" t="str">
        <f>IF('Student Tracking'!E7,'Student Tracking'!E7,"")</f>
        <v/>
      </c>
      <c r="E8" s="184" t="str">
        <f>IF('Student Tracking'!F7,'Student Tracking'!F7,"")</f>
        <v/>
      </c>
      <c r="F8" s="181"/>
      <c r="G8" s="39"/>
      <c r="H8" s="39"/>
      <c r="I8" s="39"/>
      <c r="J8" s="39"/>
      <c r="K8" s="39"/>
      <c r="L8" s="39"/>
      <c r="M8" s="39"/>
      <c r="N8" s="39"/>
      <c r="O8" s="39"/>
      <c r="P8" s="39"/>
      <c r="Q8" s="39"/>
      <c r="R8" s="39"/>
      <c r="S8" s="39"/>
      <c r="T8" s="39"/>
      <c r="U8" s="39"/>
      <c r="V8" s="39"/>
      <c r="W8" s="39"/>
      <c r="X8" s="39"/>
      <c r="Y8" s="39"/>
      <c r="Z8" s="39"/>
      <c r="AA8" s="181"/>
      <c r="AB8" s="39"/>
      <c r="AC8" s="39"/>
      <c r="AD8" s="39"/>
      <c r="AE8" s="39"/>
      <c r="AF8" s="39"/>
      <c r="AG8" s="39"/>
      <c r="AH8" s="39"/>
      <c r="AI8" s="39"/>
      <c r="AJ8" s="39"/>
      <c r="AK8" s="39"/>
      <c r="AL8" s="39"/>
      <c r="AM8" s="39"/>
      <c r="AN8" s="39"/>
      <c r="AO8" s="39"/>
      <c r="AP8" s="39"/>
      <c r="AQ8" s="39"/>
      <c r="AR8" s="39"/>
      <c r="AS8" s="39"/>
      <c r="AT8" s="39"/>
      <c r="AU8" s="39"/>
      <c r="AW8" s="145" t="str">
        <f t="shared" si="10"/>
        <v/>
      </c>
      <c r="AX8" s="146" t="str">
        <f t="shared" si="11"/>
        <v/>
      </c>
      <c r="AY8" s="147" t="str">
        <f t="shared" si="12"/>
        <v xml:space="preserve"> </v>
      </c>
      <c r="AZ8" s="145" t="str">
        <f t="shared" si="13"/>
        <v/>
      </c>
      <c r="BA8" s="146" t="str">
        <f t="shared" si="14"/>
        <v/>
      </c>
      <c r="BB8" s="147" t="str">
        <f t="shared" si="15"/>
        <v xml:space="preserve"> </v>
      </c>
      <c r="BC8" s="145" t="str">
        <f t="shared" si="16"/>
        <v/>
      </c>
      <c r="BD8" s="146" t="str">
        <f t="shared" si="17"/>
        <v/>
      </c>
      <c r="BE8" s="147" t="str">
        <f t="shared" si="18"/>
        <v xml:space="preserve"> </v>
      </c>
      <c r="BF8" s="145" t="str">
        <f t="shared" si="19"/>
        <v/>
      </c>
      <c r="BG8" s="146" t="str">
        <f t="shared" si="20"/>
        <v/>
      </c>
      <c r="BH8" s="148" t="str">
        <f t="shared" si="21"/>
        <v xml:space="preserve"> </v>
      </c>
      <c r="BI8" s="69" t="str">
        <f t="shared" si="22"/>
        <v/>
      </c>
      <c r="BJ8" s="70" t="str">
        <f t="shared" si="23"/>
        <v/>
      </c>
      <c r="BK8" s="142" t="str">
        <f t="shared" si="24"/>
        <v xml:space="preserve"> </v>
      </c>
      <c r="BL8" s="104"/>
      <c r="BM8" s="68">
        <f>COUNTIF('Student Tracking'!G7:N7,"&gt;=1")</f>
        <v>0</v>
      </c>
      <c r="BN8" s="104">
        <f>COUNTIF('Student Tracking'!G7:N7,"0")</f>
        <v>0</v>
      </c>
      <c r="BO8" s="85">
        <f t="shared" si="25"/>
        <v>0</v>
      </c>
      <c r="BP8" s="104" t="str">
        <f t="shared" si="0"/>
        <v/>
      </c>
      <c r="BQ8" s="104" t="str">
        <f t="shared" si="1"/>
        <v/>
      </c>
      <c r="BR8" s="104" t="str">
        <f t="shared" si="26"/>
        <v/>
      </c>
      <c r="BS8" s="303" t="str">
        <f t="shared" si="27"/>
        <v/>
      </c>
      <c r="BT8" s="104"/>
      <c r="BU8" s="68" t="str">
        <f t="shared" si="3"/>
        <v/>
      </c>
      <c r="BV8" s="91" t="str">
        <f t="shared" si="4"/>
        <v/>
      </c>
      <c r="BW8" s="91" t="str">
        <f t="shared" si="5"/>
        <v/>
      </c>
      <c r="BX8" s="91" t="str">
        <f t="shared" si="6"/>
        <v/>
      </c>
      <c r="BY8" s="91" t="str">
        <f t="shared" si="7"/>
        <v/>
      </c>
      <c r="BZ8" s="19">
        <f>COUNTIF($BX:$BX,BZ$3)</f>
        <v>0</v>
      </c>
      <c r="CA8" s="19">
        <f t="shared" ref="CA8:CG8" si="34">COUNTIF($BX:$BX,CA$3)</f>
        <v>0</v>
      </c>
      <c r="CB8" s="19">
        <f t="shared" si="34"/>
        <v>0</v>
      </c>
      <c r="CC8" s="19">
        <f t="shared" si="34"/>
        <v>0</v>
      </c>
      <c r="CD8" s="19">
        <f t="shared" si="34"/>
        <v>0</v>
      </c>
      <c r="CE8" s="19">
        <f t="shared" si="34"/>
        <v>0</v>
      </c>
      <c r="CF8" s="19">
        <f t="shared" si="34"/>
        <v>0</v>
      </c>
      <c r="CG8" s="19">
        <f t="shared" si="34"/>
        <v>0</v>
      </c>
      <c r="CH8" s="62" t="s">
        <v>287</v>
      </c>
      <c r="CI8" s="19">
        <f t="shared" ref="CI8:CP8" si="35">SUMPRODUCT(--($BQ$4:$BQ$503=CI$3),--(ISNUMBER($BH$4:$BH$503)))</f>
        <v>0</v>
      </c>
      <c r="CJ8" s="19">
        <f t="shared" si="35"/>
        <v>0</v>
      </c>
      <c r="CK8" s="19">
        <f t="shared" si="35"/>
        <v>0</v>
      </c>
      <c r="CL8" s="19">
        <f t="shared" si="35"/>
        <v>0</v>
      </c>
      <c r="CM8" s="19">
        <f t="shared" si="35"/>
        <v>0</v>
      </c>
      <c r="CN8" s="19">
        <f t="shared" si="35"/>
        <v>0</v>
      </c>
      <c r="CO8" s="19">
        <f t="shared" si="35"/>
        <v>0</v>
      </c>
      <c r="CP8" s="19">
        <f t="shared" si="35"/>
        <v>0</v>
      </c>
    </row>
    <row r="9" spans="1:94" x14ac:dyDescent="0.35">
      <c r="A9" s="73">
        <f>'Student Tracking'!A8</f>
        <v>0</v>
      </c>
      <c r="B9" s="73">
        <f>'Student Tracking'!B8</f>
        <v>0</v>
      </c>
      <c r="C9" s="74">
        <f>'Student Tracking'!D8</f>
        <v>0</v>
      </c>
      <c r="D9" s="184" t="str">
        <f>IF('Student Tracking'!E8,'Student Tracking'!E8,"")</f>
        <v/>
      </c>
      <c r="E9" s="184" t="str">
        <f>IF('Student Tracking'!F8,'Student Tracking'!F8,"")</f>
        <v/>
      </c>
      <c r="F9" s="182"/>
      <c r="G9" s="40"/>
      <c r="H9" s="40"/>
      <c r="I9" s="40"/>
      <c r="J9" s="40"/>
      <c r="K9" s="40"/>
      <c r="L9" s="40"/>
      <c r="M9" s="40"/>
      <c r="N9" s="40"/>
      <c r="O9" s="40"/>
      <c r="P9" s="40"/>
      <c r="Q9" s="40"/>
      <c r="R9" s="40"/>
      <c r="S9" s="40"/>
      <c r="T9" s="40"/>
      <c r="U9" s="40"/>
      <c r="V9" s="40"/>
      <c r="W9" s="40"/>
      <c r="X9" s="40"/>
      <c r="Y9" s="40"/>
      <c r="Z9" s="40"/>
      <c r="AA9" s="182"/>
      <c r="AB9" s="40"/>
      <c r="AC9" s="40"/>
      <c r="AD9" s="40"/>
      <c r="AE9" s="40"/>
      <c r="AF9" s="40"/>
      <c r="AG9" s="40"/>
      <c r="AH9" s="40"/>
      <c r="AI9" s="40"/>
      <c r="AJ9" s="40"/>
      <c r="AK9" s="40"/>
      <c r="AL9" s="40"/>
      <c r="AM9" s="40"/>
      <c r="AN9" s="40"/>
      <c r="AO9" s="40"/>
      <c r="AP9" s="40"/>
      <c r="AQ9" s="40"/>
      <c r="AR9" s="40"/>
      <c r="AS9" s="40"/>
      <c r="AT9" s="40"/>
      <c r="AU9" s="40"/>
      <c r="AW9" s="145" t="str">
        <f t="shared" si="10"/>
        <v/>
      </c>
      <c r="AX9" s="146" t="str">
        <f t="shared" si="11"/>
        <v/>
      </c>
      <c r="AY9" s="147" t="str">
        <f t="shared" si="12"/>
        <v xml:space="preserve"> </v>
      </c>
      <c r="AZ9" s="145" t="str">
        <f t="shared" si="13"/>
        <v/>
      </c>
      <c r="BA9" s="146" t="str">
        <f t="shared" si="14"/>
        <v/>
      </c>
      <c r="BB9" s="147" t="str">
        <f t="shared" si="15"/>
        <v xml:space="preserve"> </v>
      </c>
      <c r="BC9" s="145" t="str">
        <f t="shared" si="16"/>
        <v/>
      </c>
      <c r="BD9" s="146" t="str">
        <f t="shared" si="17"/>
        <v/>
      </c>
      <c r="BE9" s="147" t="str">
        <f t="shared" si="18"/>
        <v xml:space="preserve"> </v>
      </c>
      <c r="BF9" s="145" t="str">
        <f t="shared" si="19"/>
        <v/>
      </c>
      <c r="BG9" s="146" t="str">
        <f t="shared" si="20"/>
        <v/>
      </c>
      <c r="BH9" s="148" t="str">
        <f t="shared" si="21"/>
        <v xml:space="preserve"> </v>
      </c>
      <c r="BI9" s="69" t="str">
        <f t="shared" si="22"/>
        <v/>
      </c>
      <c r="BJ9" s="70" t="str">
        <f t="shared" si="23"/>
        <v/>
      </c>
      <c r="BK9" s="142" t="str">
        <f t="shared" si="24"/>
        <v xml:space="preserve"> </v>
      </c>
      <c r="BL9" s="104"/>
      <c r="BM9" s="68">
        <f>COUNTIF('Student Tracking'!G8:N8,"&gt;=1")</f>
        <v>0</v>
      </c>
      <c r="BN9" s="104">
        <f>COUNTIF('Student Tracking'!G8:N8,"0")</f>
        <v>0</v>
      </c>
      <c r="BO9" s="85">
        <f t="shared" si="25"/>
        <v>0</v>
      </c>
      <c r="BP9" s="104" t="str">
        <f t="shared" si="0"/>
        <v/>
      </c>
      <c r="BQ9" s="104" t="str">
        <f t="shared" si="1"/>
        <v/>
      </c>
      <c r="BR9" s="104" t="str">
        <f t="shared" si="26"/>
        <v/>
      </c>
      <c r="BS9" s="303" t="str">
        <f t="shared" si="27"/>
        <v/>
      </c>
      <c r="BT9" s="104"/>
      <c r="BU9" s="68" t="str">
        <f t="shared" si="3"/>
        <v/>
      </c>
      <c r="BV9" s="91" t="str">
        <f t="shared" si="4"/>
        <v/>
      </c>
      <c r="BW9" s="91" t="str">
        <f t="shared" si="5"/>
        <v/>
      </c>
      <c r="BX9" s="91" t="str">
        <f t="shared" si="6"/>
        <v/>
      </c>
      <c r="BY9" s="91" t="str">
        <f t="shared" si="7"/>
        <v/>
      </c>
    </row>
    <row r="10" spans="1:94" x14ac:dyDescent="0.35">
      <c r="A10" s="73">
        <f>'Student Tracking'!A9</f>
        <v>0</v>
      </c>
      <c r="B10" s="73">
        <f>'Student Tracking'!B9</f>
        <v>0</v>
      </c>
      <c r="C10" s="74">
        <f>'Student Tracking'!D9</f>
        <v>0</v>
      </c>
      <c r="D10" s="184" t="str">
        <f>IF('Student Tracking'!E9,'Student Tracking'!E9,"")</f>
        <v/>
      </c>
      <c r="E10" s="184" t="str">
        <f>IF('Student Tracking'!F9,'Student Tracking'!F9,"")</f>
        <v/>
      </c>
      <c r="F10" s="181"/>
      <c r="G10" s="39"/>
      <c r="H10" s="39"/>
      <c r="I10" s="39"/>
      <c r="J10" s="39"/>
      <c r="K10" s="39"/>
      <c r="L10" s="39"/>
      <c r="M10" s="39"/>
      <c r="N10" s="39"/>
      <c r="O10" s="39"/>
      <c r="P10" s="39"/>
      <c r="Q10" s="39"/>
      <c r="R10" s="39"/>
      <c r="S10" s="39"/>
      <c r="T10" s="39"/>
      <c r="U10" s="39"/>
      <c r="V10" s="39"/>
      <c r="W10" s="39"/>
      <c r="X10" s="39"/>
      <c r="Y10" s="39"/>
      <c r="Z10" s="39"/>
      <c r="AA10" s="181"/>
      <c r="AB10" s="39"/>
      <c r="AC10" s="39"/>
      <c r="AD10" s="39"/>
      <c r="AE10" s="39"/>
      <c r="AF10" s="39"/>
      <c r="AG10" s="39"/>
      <c r="AH10" s="39"/>
      <c r="AI10" s="39"/>
      <c r="AJ10" s="39"/>
      <c r="AK10" s="39"/>
      <c r="AL10" s="39"/>
      <c r="AM10" s="39"/>
      <c r="AN10" s="39"/>
      <c r="AO10" s="39"/>
      <c r="AP10" s="39"/>
      <c r="AQ10" s="39"/>
      <c r="AR10" s="39"/>
      <c r="AS10" s="39"/>
      <c r="AT10" s="39"/>
      <c r="AU10" s="39"/>
      <c r="AW10" s="145" t="str">
        <f t="shared" si="10"/>
        <v/>
      </c>
      <c r="AX10" s="146" t="str">
        <f t="shared" si="11"/>
        <v/>
      </c>
      <c r="AY10" s="147" t="str">
        <f t="shared" si="12"/>
        <v xml:space="preserve"> </v>
      </c>
      <c r="AZ10" s="145" t="str">
        <f t="shared" si="13"/>
        <v/>
      </c>
      <c r="BA10" s="146" t="str">
        <f t="shared" si="14"/>
        <v/>
      </c>
      <c r="BB10" s="147" t="str">
        <f t="shared" si="15"/>
        <v xml:space="preserve"> </v>
      </c>
      <c r="BC10" s="145" t="str">
        <f t="shared" si="16"/>
        <v/>
      </c>
      <c r="BD10" s="146" t="str">
        <f t="shared" si="17"/>
        <v/>
      </c>
      <c r="BE10" s="147" t="str">
        <f t="shared" si="18"/>
        <v xml:space="preserve"> </v>
      </c>
      <c r="BF10" s="145" t="str">
        <f t="shared" si="19"/>
        <v/>
      </c>
      <c r="BG10" s="146" t="str">
        <f t="shared" si="20"/>
        <v/>
      </c>
      <c r="BH10" s="148" t="str">
        <f t="shared" si="21"/>
        <v xml:space="preserve"> </v>
      </c>
      <c r="BI10" s="69" t="str">
        <f t="shared" si="22"/>
        <v/>
      </c>
      <c r="BJ10" s="70" t="str">
        <f t="shared" si="23"/>
        <v/>
      </c>
      <c r="BK10" s="142" t="str">
        <f t="shared" si="24"/>
        <v xml:space="preserve"> </v>
      </c>
      <c r="BL10" s="104"/>
      <c r="BM10" s="68">
        <f>COUNTIF('Student Tracking'!G9:N9,"&gt;=1")</f>
        <v>0</v>
      </c>
      <c r="BN10" s="104">
        <f>COUNTIF('Student Tracking'!G9:N9,"0")</f>
        <v>0</v>
      </c>
      <c r="BO10" s="85">
        <f t="shared" si="25"/>
        <v>0</v>
      </c>
      <c r="BP10" s="104" t="str">
        <f t="shared" si="0"/>
        <v/>
      </c>
      <c r="BQ10" s="104" t="str">
        <f t="shared" si="1"/>
        <v/>
      </c>
      <c r="BR10" s="104" t="str">
        <f t="shared" si="26"/>
        <v/>
      </c>
      <c r="BS10" s="303" t="str">
        <f t="shared" si="27"/>
        <v/>
      </c>
      <c r="BT10" s="104"/>
      <c r="BU10" s="68" t="str">
        <f t="shared" si="3"/>
        <v/>
      </c>
      <c r="BV10" s="91" t="str">
        <f t="shared" si="4"/>
        <v/>
      </c>
      <c r="BW10" s="91" t="str">
        <f t="shared" si="5"/>
        <v/>
      </c>
      <c r="BX10" s="91" t="str">
        <f t="shared" si="6"/>
        <v/>
      </c>
      <c r="BY10" s="91" t="str">
        <f t="shared" si="7"/>
        <v/>
      </c>
    </row>
    <row r="11" spans="1:94" x14ac:dyDescent="0.35">
      <c r="A11" s="73">
        <f>'Student Tracking'!A10</f>
        <v>0</v>
      </c>
      <c r="B11" s="73">
        <f>'Student Tracking'!B10</f>
        <v>0</v>
      </c>
      <c r="C11" s="74">
        <f>'Student Tracking'!D10</f>
        <v>0</v>
      </c>
      <c r="D11" s="184" t="str">
        <f>IF('Student Tracking'!E10,'Student Tracking'!E10,"")</f>
        <v/>
      </c>
      <c r="E11" s="184" t="str">
        <f>IF('Student Tracking'!F10,'Student Tracking'!F10,"")</f>
        <v/>
      </c>
      <c r="F11" s="182"/>
      <c r="G11" s="40"/>
      <c r="H11" s="40"/>
      <c r="I11" s="40"/>
      <c r="J11" s="40"/>
      <c r="K11" s="40"/>
      <c r="L11" s="40"/>
      <c r="M11" s="40"/>
      <c r="N11" s="40"/>
      <c r="O11" s="40"/>
      <c r="P11" s="40"/>
      <c r="Q11" s="40"/>
      <c r="R11" s="40"/>
      <c r="S11" s="40"/>
      <c r="T11" s="40"/>
      <c r="U11" s="40"/>
      <c r="V11" s="40"/>
      <c r="W11" s="40"/>
      <c r="X11" s="40"/>
      <c r="Y11" s="40"/>
      <c r="Z11" s="40"/>
      <c r="AA11" s="182"/>
      <c r="AB11" s="40"/>
      <c r="AC11" s="40"/>
      <c r="AD11" s="40"/>
      <c r="AE11" s="40"/>
      <c r="AF11" s="40"/>
      <c r="AG11" s="40"/>
      <c r="AH11" s="40"/>
      <c r="AI11" s="40"/>
      <c r="AJ11" s="40"/>
      <c r="AK11" s="40"/>
      <c r="AL11" s="40"/>
      <c r="AM11" s="40"/>
      <c r="AN11" s="40"/>
      <c r="AO11" s="40"/>
      <c r="AP11" s="40"/>
      <c r="AQ11" s="40"/>
      <c r="AR11" s="40"/>
      <c r="AS11" s="40"/>
      <c r="AT11" s="40"/>
      <c r="AU11" s="40"/>
      <c r="AW11" s="145" t="str">
        <f t="shared" si="10"/>
        <v/>
      </c>
      <c r="AX11" s="146" t="str">
        <f t="shared" si="11"/>
        <v/>
      </c>
      <c r="AY11" s="147" t="str">
        <f t="shared" si="12"/>
        <v xml:space="preserve"> </v>
      </c>
      <c r="AZ11" s="145" t="str">
        <f t="shared" si="13"/>
        <v/>
      </c>
      <c r="BA11" s="146" t="str">
        <f t="shared" si="14"/>
        <v/>
      </c>
      <c r="BB11" s="147" t="str">
        <f t="shared" si="15"/>
        <v xml:space="preserve"> </v>
      </c>
      <c r="BC11" s="145" t="str">
        <f t="shared" si="16"/>
        <v/>
      </c>
      <c r="BD11" s="146" t="str">
        <f t="shared" si="17"/>
        <v/>
      </c>
      <c r="BE11" s="147" t="str">
        <f t="shared" si="18"/>
        <v xml:space="preserve"> </v>
      </c>
      <c r="BF11" s="145" t="str">
        <f t="shared" si="19"/>
        <v/>
      </c>
      <c r="BG11" s="146" t="str">
        <f t="shared" si="20"/>
        <v/>
      </c>
      <c r="BH11" s="148" t="str">
        <f t="shared" si="21"/>
        <v xml:space="preserve"> </v>
      </c>
      <c r="BI11" s="69" t="str">
        <f t="shared" si="22"/>
        <v/>
      </c>
      <c r="BJ11" s="70" t="str">
        <f t="shared" si="23"/>
        <v/>
      </c>
      <c r="BK11" s="142" t="str">
        <f t="shared" si="24"/>
        <v xml:space="preserve"> </v>
      </c>
      <c r="BL11" s="104"/>
      <c r="BM11" s="68">
        <f>COUNTIF('Student Tracking'!G10:N10,"&gt;=1")</f>
        <v>0</v>
      </c>
      <c r="BN11" s="104">
        <f>COUNTIF('Student Tracking'!G10:N10,"0")</f>
        <v>0</v>
      </c>
      <c r="BO11" s="85">
        <f t="shared" si="25"/>
        <v>0</v>
      </c>
      <c r="BP11" s="104" t="str">
        <f t="shared" si="0"/>
        <v/>
      </c>
      <c r="BQ11" s="104" t="str">
        <f t="shared" si="1"/>
        <v/>
      </c>
      <c r="BR11" s="104" t="str">
        <f t="shared" si="26"/>
        <v/>
      </c>
      <c r="BS11" s="303" t="str">
        <f t="shared" si="27"/>
        <v/>
      </c>
      <c r="BT11" s="104"/>
      <c r="BU11" s="68" t="str">
        <f t="shared" si="3"/>
        <v/>
      </c>
      <c r="BV11" s="91" t="str">
        <f t="shared" si="4"/>
        <v/>
      </c>
      <c r="BW11" s="91" t="str">
        <f t="shared" si="5"/>
        <v/>
      </c>
      <c r="BX11" s="91" t="str">
        <f t="shared" si="6"/>
        <v/>
      </c>
      <c r="BY11" s="91" t="str">
        <f t="shared" si="7"/>
        <v/>
      </c>
    </row>
    <row r="12" spans="1:94" x14ac:dyDescent="0.35">
      <c r="A12" s="73">
        <f>'Student Tracking'!A11</f>
        <v>0</v>
      </c>
      <c r="B12" s="73">
        <f>'Student Tracking'!B11</f>
        <v>0</v>
      </c>
      <c r="C12" s="74">
        <f>'Student Tracking'!D11</f>
        <v>0</v>
      </c>
      <c r="D12" s="184" t="str">
        <f>IF('Student Tracking'!E11,'Student Tracking'!E11,"")</f>
        <v/>
      </c>
      <c r="E12" s="184" t="str">
        <f>IF('Student Tracking'!F11,'Student Tracking'!F11,"")</f>
        <v/>
      </c>
      <c r="F12" s="181"/>
      <c r="G12" s="151"/>
      <c r="H12" s="151"/>
      <c r="I12" s="151"/>
      <c r="J12" s="151"/>
      <c r="K12" s="151"/>
      <c r="L12" s="151"/>
      <c r="M12" s="151"/>
      <c r="N12" s="151"/>
      <c r="O12" s="151"/>
      <c r="P12" s="151"/>
      <c r="Q12" s="151"/>
      <c r="R12" s="151"/>
      <c r="S12" s="151"/>
      <c r="T12" s="151"/>
      <c r="U12" s="151"/>
      <c r="V12" s="151"/>
      <c r="W12" s="151"/>
      <c r="X12" s="151"/>
      <c r="Y12" s="151"/>
      <c r="Z12" s="151"/>
      <c r="AA12" s="189"/>
      <c r="AB12" s="151"/>
      <c r="AC12" s="151"/>
      <c r="AD12" s="151"/>
      <c r="AE12" s="151"/>
      <c r="AF12" s="151"/>
      <c r="AG12" s="151"/>
      <c r="AH12" s="151"/>
      <c r="AI12" s="151"/>
      <c r="AJ12" s="151"/>
      <c r="AK12" s="151"/>
      <c r="AL12" s="151"/>
      <c r="AM12" s="151"/>
      <c r="AN12" s="151"/>
      <c r="AO12" s="151"/>
      <c r="AP12" s="151"/>
      <c r="AQ12" s="151"/>
      <c r="AR12" s="151"/>
      <c r="AS12" s="151"/>
      <c r="AT12" s="151"/>
      <c r="AU12" s="151"/>
      <c r="AV12" s="152"/>
      <c r="AW12" s="145" t="str">
        <f t="shared" si="10"/>
        <v/>
      </c>
      <c r="AX12" s="146" t="str">
        <f t="shared" si="11"/>
        <v/>
      </c>
      <c r="AY12" s="147" t="str">
        <f t="shared" si="12"/>
        <v xml:space="preserve"> </v>
      </c>
      <c r="AZ12" s="145" t="str">
        <f t="shared" si="13"/>
        <v/>
      </c>
      <c r="BA12" s="146" t="str">
        <f t="shared" si="14"/>
        <v/>
      </c>
      <c r="BB12" s="147" t="str">
        <f t="shared" si="15"/>
        <v xml:space="preserve"> </v>
      </c>
      <c r="BC12" s="145" t="str">
        <f t="shared" si="16"/>
        <v/>
      </c>
      <c r="BD12" s="146" t="str">
        <f t="shared" si="17"/>
        <v/>
      </c>
      <c r="BE12" s="147" t="str">
        <f t="shared" si="18"/>
        <v xml:space="preserve"> </v>
      </c>
      <c r="BF12" s="145" t="str">
        <f t="shared" si="19"/>
        <v/>
      </c>
      <c r="BG12" s="146" t="str">
        <f t="shared" si="20"/>
        <v/>
      </c>
      <c r="BH12" s="148" t="str">
        <f t="shared" si="21"/>
        <v xml:space="preserve"> </v>
      </c>
      <c r="BI12" s="69" t="str">
        <f t="shared" si="22"/>
        <v/>
      </c>
      <c r="BJ12" s="70" t="str">
        <f t="shared" si="23"/>
        <v/>
      </c>
      <c r="BK12" s="142" t="str">
        <f t="shared" si="24"/>
        <v xml:space="preserve"> </v>
      </c>
      <c r="BL12" s="104"/>
      <c r="BM12" s="68">
        <f>COUNTIF('Student Tracking'!G11:N11,"&gt;=1")</f>
        <v>0</v>
      </c>
      <c r="BN12" s="104">
        <f>COUNTIF('Student Tracking'!G11:N11,"0")</f>
        <v>0</v>
      </c>
      <c r="BO12" s="85">
        <f t="shared" si="25"/>
        <v>0</v>
      </c>
      <c r="BP12" s="104" t="str">
        <f t="shared" si="0"/>
        <v/>
      </c>
      <c r="BQ12" s="104" t="str">
        <f t="shared" si="1"/>
        <v/>
      </c>
      <c r="BR12" s="104" t="str">
        <f t="shared" si="26"/>
        <v/>
      </c>
      <c r="BS12" s="303" t="str">
        <f t="shared" si="27"/>
        <v/>
      </c>
      <c r="BT12" s="104"/>
      <c r="BU12" s="68" t="str">
        <f t="shared" si="3"/>
        <v/>
      </c>
      <c r="BV12" s="91" t="str">
        <f t="shared" si="4"/>
        <v/>
      </c>
      <c r="BW12" s="91" t="str">
        <f t="shared" si="5"/>
        <v/>
      </c>
      <c r="BX12" s="91" t="str">
        <f t="shared" si="6"/>
        <v/>
      </c>
      <c r="BY12" s="91" t="str">
        <f t="shared" si="7"/>
        <v/>
      </c>
    </row>
    <row r="13" spans="1:94" x14ac:dyDescent="0.35">
      <c r="A13" s="73">
        <f>'Student Tracking'!A12</f>
        <v>0</v>
      </c>
      <c r="B13" s="73">
        <f>'Student Tracking'!B12</f>
        <v>0</v>
      </c>
      <c r="C13" s="74">
        <f>'Student Tracking'!D12</f>
        <v>0</v>
      </c>
      <c r="D13" s="184" t="str">
        <f>IF('Student Tracking'!E12,'Student Tracking'!E12,"")</f>
        <v/>
      </c>
      <c r="E13" s="184" t="str">
        <f>IF('Student Tracking'!F12,'Student Tracking'!F12,"")</f>
        <v/>
      </c>
      <c r="F13" s="182"/>
      <c r="G13" s="153"/>
      <c r="H13" s="153"/>
      <c r="I13" s="153"/>
      <c r="J13" s="153"/>
      <c r="K13" s="153"/>
      <c r="L13" s="153"/>
      <c r="M13" s="153"/>
      <c r="N13" s="153"/>
      <c r="O13" s="153"/>
      <c r="P13" s="153"/>
      <c r="Q13" s="153"/>
      <c r="R13" s="153"/>
      <c r="S13" s="153"/>
      <c r="T13" s="153"/>
      <c r="U13" s="153"/>
      <c r="V13" s="153"/>
      <c r="W13" s="153"/>
      <c r="X13" s="153"/>
      <c r="Y13" s="153"/>
      <c r="Z13" s="153"/>
      <c r="AA13" s="190"/>
      <c r="AB13" s="153"/>
      <c r="AC13" s="153"/>
      <c r="AD13" s="153"/>
      <c r="AE13" s="153"/>
      <c r="AF13" s="153"/>
      <c r="AG13" s="153"/>
      <c r="AH13" s="153"/>
      <c r="AI13" s="153"/>
      <c r="AJ13" s="153"/>
      <c r="AK13" s="153"/>
      <c r="AL13" s="153"/>
      <c r="AM13" s="153"/>
      <c r="AN13" s="153"/>
      <c r="AO13" s="153"/>
      <c r="AP13" s="153"/>
      <c r="AQ13" s="153"/>
      <c r="AR13" s="153"/>
      <c r="AS13" s="153"/>
      <c r="AT13" s="153"/>
      <c r="AU13" s="153"/>
      <c r="AV13" s="152"/>
      <c r="AW13" s="145" t="str">
        <f t="shared" si="10"/>
        <v/>
      </c>
      <c r="AX13" s="146" t="str">
        <f t="shared" si="11"/>
        <v/>
      </c>
      <c r="AY13" s="147" t="str">
        <f t="shared" si="12"/>
        <v xml:space="preserve"> </v>
      </c>
      <c r="AZ13" s="145" t="str">
        <f t="shared" si="13"/>
        <v/>
      </c>
      <c r="BA13" s="146" t="str">
        <f t="shared" si="14"/>
        <v/>
      </c>
      <c r="BB13" s="147" t="str">
        <f t="shared" si="15"/>
        <v xml:space="preserve"> </v>
      </c>
      <c r="BC13" s="145" t="str">
        <f t="shared" si="16"/>
        <v/>
      </c>
      <c r="BD13" s="146" t="str">
        <f t="shared" si="17"/>
        <v/>
      </c>
      <c r="BE13" s="147" t="str">
        <f t="shared" si="18"/>
        <v xml:space="preserve"> </v>
      </c>
      <c r="BF13" s="145" t="str">
        <f t="shared" si="19"/>
        <v/>
      </c>
      <c r="BG13" s="146" t="str">
        <f t="shared" si="20"/>
        <v/>
      </c>
      <c r="BH13" s="148" t="str">
        <f t="shared" si="21"/>
        <v xml:space="preserve"> </v>
      </c>
      <c r="BI13" s="69" t="str">
        <f t="shared" si="22"/>
        <v/>
      </c>
      <c r="BJ13" s="70" t="str">
        <f t="shared" si="23"/>
        <v/>
      </c>
      <c r="BK13" s="142" t="str">
        <f t="shared" si="24"/>
        <v xml:space="preserve"> </v>
      </c>
      <c r="BL13" s="104"/>
      <c r="BM13" s="68">
        <f>COUNTIF('Student Tracking'!G12:N12,"&gt;=1")</f>
        <v>0</v>
      </c>
      <c r="BN13" s="104">
        <f>COUNTIF('Student Tracking'!G12:N12,"0")</f>
        <v>0</v>
      </c>
      <c r="BO13" s="85">
        <f t="shared" si="25"/>
        <v>0</v>
      </c>
      <c r="BP13" s="104" t="str">
        <f t="shared" si="0"/>
        <v/>
      </c>
      <c r="BQ13" s="104" t="str">
        <f t="shared" si="1"/>
        <v/>
      </c>
      <c r="BR13" s="104" t="str">
        <f t="shared" si="26"/>
        <v/>
      </c>
      <c r="BS13" s="303" t="str">
        <f t="shared" si="27"/>
        <v/>
      </c>
      <c r="BT13" s="104"/>
      <c r="BU13" s="68" t="str">
        <f t="shared" si="3"/>
        <v/>
      </c>
      <c r="BV13" s="91" t="str">
        <f t="shared" si="4"/>
        <v/>
      </c>
      <c r="BW13" s="91" t="str">
        <f t="shared" si="5"/>
        <v/>
      </c>
      <c r="BX13" s="91" t="str">
        <f t="shared" si="6"/>
        <v/>
      </c>
      <c r="BY13" s="91" t="str">
        <f t="shared" si="7"/>
        <v/>
      </c>
    </row>
    <row r="14" spans="1:94" x14ac:dyDescent="0.35">
      <c r="A14" s="73">
        <f>'Student Tracking'!A13</f>
        <v>0</v>
      </c>
      <c r="B14" s="73">
        <f>'Student Tracking'!B13</f>
        <v>0</v>
      </c>
      <c r="C14" s="74">
        <f>'Student Tracking'!D13</f>
        <v>0</v>
      </c>
      <c r="D14" s="184" t="str">
        <f>IF('Student Tracking'!E13,'Student Tracking'!E13,"")</f>
        <v/>
      </c>
      <c r="E14" s="184" t="str">
        <f>IF('Student Tracking'!F13,'Student Tracking'!F13,"")</f>
        <v/>
      </c>
      <c r="F14" s="181"/>
      <c r="G14" s="39"/>
      <c r="H14" s="39"/>
      <c r="I14" s="39"/>
      <c r="J14" s="39"/>
      <c r="K14" s="39"/>
      <c r="L14" s="39"/>
      <c r="M14" s="39"/>
      <c r="N14" s="39"/>
      <c r="O14" s="39"/>
      <c r="P14" s="39"/>
      <c r="Q14" s="39"/>
      <c r="R14" s="39"/>
      <c r="S14" s="39"/>
      <c r="T14" s="39"/>
      <c r="U14" s="39"/>
      <c r="V14" s="39"/>
      <c r="W14" s="39"/>
      <c r="X14" s="39"/>
      <c r="Y14" s="39"/>
      <c r="Z14" s="39"/>
      <c r="AA14" s="181"/>
      <c r="AB14" s="39"/>
      <c r="AC14" s="39"/>
      <c r="AD14" s="39"/>
      <c r="AE14" s="39"/>
      <c r="AF14" s="39"/>
      <c r="AG14" s="39"/>
      <c r="AH14" s="39"/>
      <c r="AI14" s="39"/>
      <c r="AJ14" s="39"/>
      <c r="AK14" s="39"/>
      <c r="AL14" s="39"/>
      <c r="AM14" s="39"/>
      <c r="AN14" s="39"/>
      <c r="AO14" s="39"/>
      <c r="AP14" s="39"/>
      <c r="AQ14" s="39"/>
      <c r="AR14" s="39"/>
      <c r="AS14" s="39"/>
      <c r="AT14" s="39"/>
      <c r="AU14" s="39"/>
      <c r="AW14" s="145" t="str">
        <f t="shared" si="10"/>
        <v/>
      </c>
      <c r="AX14" s="146" t="str">
        <f t="shared" si="11"/>
        <v/>
      </c>
      <c r="AY14" s="147" t="str">
        <f t="shared" si="12"/>
        <v xml:space="preserve"> </v>
      </c>
      <c r="AZ14" s="145" t="str">
        <f t="shared" si="13"/>
        <v/>
      </c>
      <c r="BA14" s="146" t="str">
        <f t="shared" si="14"/>
        <v/>
      </c>
      <c r="BB14" s="147" t="str">
        <f t="shared" si="15"/>
        <v xml:space="preserve"> </v>
      </c>
      <c r="BC14" s="145" t="str">
        <f t="shared" si="16"/>
        <v/>
      </c>
      <c r="BD14" s="146" t="str">
        <f t="shared" si="17"/>
        <v/>
      </c>
      <c r="BE14" s="147" t="str">
        <f t="shared" si="18"/>
        <v xml:space="preserve"> </v>
      </c>
      <c r="BF14" s="145" t="str">
        <f t="shared" si="19"/>
        <v/>
      </c>
      <c r="BG14" s="146" t="str">
        <f t="shared" si="20"/>
        <v/>
      </c>
      <c r="BH14" s="148" t="str">
        <f t="shared" si="21"/>
        <v xml:space="preserve"> </v>
      </c>
      <c r="BI14" s="69" t="str">
        <f t="shared" si="22"/>
        <v/>
      </c>
      <c r="BJ14" s="70" t="str">
        <f t="shared" si="23"/>
        <v/>
      </c>
      <c r="BK14" s="142" t="str">
        <f t="shared" si="24"/>
        <v xml:space="preserve"> </v>
      </c>
      <c r="BL14" s="104"/>
      <c r="BM14" s="68">
        <f>COUNTIF('Student Tracking'!G13:N13,"&gt;=1")</f>
        <v>0</v>
      </c>
      <c r="BN14" s="104">
        <f>COUNTIF('Student Tracking'!G13:N13,"0")</f>
        <v>0</v>
      </c>
      <c r="BO14" s="85">
        <f t="shared" si="25"/>
        <v>0</v>
      </c>
      <c r="BP14" s="104" t="str">
        <f t="shared" si="0"/>
        <v/>
      </c>
      <c r="BQ14" s="104" t="str">
        <f t="shared" si="1"/>
        <v/>
      </c>
      <c r="BR14" s="104" t="str">
        <f t="shared" si="26"/>
        <v/>
      </c>
      <c r="BS14" s="303" t="str">
        <f t="shared" si="27"/>
        <v/>
      </c>
      <c r="BT14" s="104"/>
      <c r="BU14" s="68" t="str">
        <f t="shared" si="3"/>
        <v/>
      </c>
      <c r="BV14" s="91" t="str">
        <f t="shared" si="4"/>
        <v/>
      </c>
      <c r="BW14" s="91" t="str">
        <f t="shared" si="5"/>
        <v/>
      </c>
      <c r="BX14" s="91" t="str">
        <f t="shared" si="6"/>
        <v/>
      </c>
      <c r="BY14" s="91" t="str">
        <f t="shared" si="7"/>
        <v/>
      </c>
    </row>
    <row r="15" spans="1:94" x14ac:dyDescent="0.35">
      <c r="A15" s="73">
        <f>'Student Tracking'!A14</f>
        <v>0</v>
      </c>
      <c r="B15" s="73">
        <f>'Student Tracking'!B14</f>
        <v>0</v>
      </c>
      <c r="C15" s="74">
        <f>'Student Tracking'!D14</f>
        <v>0</v>
      </c>
      <c r="D15" s="184" t="str">
        <f>IF('Student Tracking'!E14,'Student Tracking'!E14,"")</f>
        <v/>
      </c>
      <c r="E15" s="184" t="str">
        <f>IF('Student Tracking'!F14,'Student Tracking'!F14,"")</f>
        <v/>
      </c>
      <c r="F15" s="182"/>
      <c r="G15" s="40"/>
      <c r="H15" s="40"/>
      <c r="I15" s="40"/>
      <c r="J15" s="40"/>
      <c r="K15" s="40"/>
      <c r="L15" s="40"/>
      <c r="M15" s="40"/>
      <c r="N15" s="40"/>
      <c r="O15" s="40"/>
      <c r="P15" s="40"/>
      <c r="Q15" s="40"/>
      <c r="R15" s="40"/>
      <c r="S15" s="40"/>
      <c r="T15" s="40"/>
      <c r="U15" s="40"/>
      <c r="V15" s="40"/>
      <c r="W15" s="40"/>
      <c r="X15" s="40"/>
      <c r="Y15" s="40"/>
      <c r="Z15" s="40"/>
      <c r="AA15" s="182"/>
      <c r="AB15" s="40"/>
      <c r="AC15" s="40"/>
      <c r="AD15" s="40"/>
      <c r="AE15" s="40"/>
      <c r="AF15" s="40"/>
      <c r="AG15" s="40"/>
      <c r="AH15" s="40"/>
      <c r="AI15" s="40"/>
      <c r="AJ15" s="40"/>
      <c r="AK15" s="40"/>
      <c r="AL15" s="40"/>
      <c r="AM15" s="40"/>
      <c r="AN15" s="40"/>
      <c r="AO15" s="40"/>
      <c r="AP15" s="40"/>
      <c r="AQ15" s="40"/>
      <c r="AR15" s="40"/>
      <c r="AS15" s="40"/>
      <c r="AT15" s="40"/>
      <c r="AU15" s="40"/>
      <c r="AW15" s="145" t="str">
        <f t="shared" si="10"/>
        <v/>
      </c>
      <c r="AX15" s="146" t="str">
        <f t="shared" si="11"/>
        <v/>
      </c>
      <c r="AY15" s="147" t="str">
        <f t="shared" si="12"/>
        <v xml:space="preserve"> </v>
      </c>
      <c r="AZ15" s="145" t="str">
        <f t="shared" si="13"/>
        <v/>
      </c>
      <c r="BA15" s="146" t="str">
        <f t="shared" si="14"/>
        <v/>
      </c>
      <c r="BB15" s="147" t="str">
        <f t="shared" si="15"/>
        <v xml:space="preserve"> </v>
      </c>
      <c r="BC15" s="145" t="str">
        <f t="shared" si="16"/>
        <v/>
      </c>
      <c r="BD15" s="146" t="str">
        <f t="shared" si="17"/>
        <v/>
      </c>
      <c r="BE15" s="147" t="str">
        <f t="shared" si="18"/>
        <v xml:space="preserve"> </v>
      </c>
      <c r="BF15" s="145" t="str">
        <f t="shared" si="19"/>
        <v/>
      </c>
      <c r="BG15" s="146" t="str">
        <f t="shared" si="20"/>
        <v/>
      </c>
      <c r="BH15" s="148" t="str">
        <f t="shared" si="21"/>
        <v xml:space="preserve"> </v>
      </c>
      <c r="BI15" s="69" t="str">
        <f t="shared" si="22"/>
        <v/>
      </c>
      <c r="BJ15" s="70" t="str">
        <f t="shared" si="23"/>
        <v/>
      </c>
      <c r="BK15" s="142" t="str">
        <f t="shared" si="24"/>
        <v xml:space="preserve"> </v>
      </c>
      <c r="BL15" s="104"/>
      <c r="BM15" s="68">
        <f>COUNTIF('Student Tracking'!G14:N14,"&gt;=1")</f>
        <v>0</v>
      </c>
      <c r="BN15" s="104">
        <f>COUNTIF('Student Tracking'!G14:N14,"0")</f>
        <v>0</v>
      </c>
      <c r="BO15" s="85">
        <f t="shared" si="25"/>
        <v>0</v>
      </c>
      <c r="BP15" s="104" t="str">
        <f t="shared" si="0"/>
        <v/>
      </c>
      <c r="BQ15" s="104" t="str">
        <f t="shared" si="1"/>
        <v/>
      </c>
      <c r="BR15" s="104" t="str">
        <f t="shared" si="26"/>
        <v/>
      </c>
      <c r="BS15" s="303" t="str">
        <f t="shared" si="27"/>
        <v/>
      </c>
      <c r="BT15" s="104"/>
      <c r="BU15" s="68" t="str">
        <f t="shared" si="3"/>
        <v/>
      </c>
      <c r="BV15" s="91" t="str">
        <f t="shared" si="4"/>
        <v/>
      </c>
      <c r="BW15" s="91" t="str">
        <f t="shared" si="5"/>
        <v/>
      </c>
      <c r="BX15" s="91" t="str">
        <f t="shared" si="6"/>
        <v/>
      </c>
      <c r="BY15" s="91" t="str">
        <f t="shared" si="7"/>
        <v/>
      </c>
    </row>
    <row r="16" spans="1:94" x14ac:dyDescent="0.35">
      <c r="A16" s="73">
        <f>'Student Tracking'!A15</f>
        <v>0</v>
      </c>
      <c r="B16" s="73">
        <f>'Student Tracking'!B15</f>
        <v>0</v>
      </c>
      <c r="C16" s="74">
        <f>'Student Tracking'!D15</f>
        <v>0</v>
      </c>
      <c r="D16" s="184" t="str">
        <f>IF('Student Tracking'!E15,'Student Tracking'!E15,"")</f>
        <v/>
      </c>
      <c r="E16" s="184" t="str">
        <f>IF('Student Tracking'!F15,'Student Tracking'!F15,"")</f>
        <v/>
      </c>
      <c r="F16" s="181"/>
      <c r="G16" s="39"/>
      <c r="H16" s="39"/>
      <c r="I16" s="39"/>
      <c r="J16" s="39"/>
      <c r="K16" s="39"/>
      <c r="L16" s="39"/>
      <c r="M16" s="39"/>
      <c r="N16" s="39"/>
      <c r="O16" s="39"/>
      <c r="P16" s="39"/>
      <c r="Q16" s="39"/>
      <c r="R16" s="39"/>
      <c r="S16" s="39"/>
      <c r="T16" s="39"/>
      <c r="U16" s="39"/>
      <c r="V16" s="39"/>
      <c r="W16" s="39"/>
      <c r="X16" s="39"/>
      <c r="Y16" s="39"/>
      <c r="Z16" s="39"/>
      <c r="AA16" s="181"/>
      <c r="AB16" s="39"/>
      <c r="AC16" s="39"/>
      <c r="AD16" s="39"/>
      <c r="AE16" s="39"/>
      <c r="AF16" s="39"/>
      <c r="AG16" s="39"/>
      <c r="AH16" s="39"/>
      <c r="AI16" s="39"/>
      <c r="AJ16" s="39"/>
      <c r="AK16" s="39"/>
      <c r="AL16" s="39"/>
      <c r="AM16" s="39"/>
      <c r="AN16" s="39"/>
      <c r="AO16" s="39"/>
      <c r="AP16" s="39"/>
      <c r="AQ16" s="39"/>
      <c r="AR16" s="39"/>
      <c r="AS16" s="39"/>
      <c r="AT16" s="39"/>
      <c r="AU16" s="39"/>
      <c r="AW16" s="145" t="str">
        <f t="shared" si="10"/>
        <v/>
      </c>
      <c r="AX16" s="146" t="str">
        <f t="shared" si="11"/>
        <v/>
      </c>
      <c r="AY16" s="147" t="str">
        <f t="shared" si="12"/>
        <v xml:space="preserve"> </v>
      </c>
      <c r="AZ16" s="145" t="str">
        <f t="shared" si="13"/>
        <v/>
      </c>
      <c r="BA16" s="146" t="str">
        <f t="shared" si="14"/>
        <v/>
      </c>
      <c r="BB16" s="147" t="str">
        <f t="shared" si="15"/>
        <v xml:space="preserve"> </v>
      </c>
      <c r="BC16" s="145" t="str">
        <f t="shared" si="16"/>
        <v/>
      </c>
      <c r="BD16" s="146" t="str">
        <f t="shared" si="17"/>
        <v/>
      </c>
      <c r="BE16" s="147" t="str">
        <f t="shared" si="18"/>
        <v xml:space="preserve"> </v>
      </c>
      <c r="BF16" s="145" t="str">
        <f t="shared" si="19"/>
        <v/>
      </c>
      <c r="BG16" s="146" t="str">
        <f t="shared" si="20"/>
        <v/>
      </c>
      <c r="BH16" s="148" t="str">
        <f t="shared" si="21"/>
        <v xml:space="preserve"> </v>
      </c>
      <c r="BI16" s="69" t="str">
        <f t="shared" si="22"/>
        <v/>
      </c>
      <c r="BJ16" s="70" t="str">
        <f t="shared" si="23"/>
        <v/>
      </c>
      <c r="BK16" s="142" t="str">
        <f t="shared" si="24"/>
        <v xml:space="preserve"> </v>
      </c>
      <c r="BL16" s="104"/>
      <c r="BM16" s="68">
        <f>COUNTIF('Student Tracking'!G15:N15,"&gt;=1")</f>
        <v>0</v>
      </c>
      <c r="BN16" s="104">
        <f>COUNTIF('Student Tracking'!G15:N15,"0")</f>
        <v>0</v>
      </c>
      <c r="BO16" s="85">
        <f t="shared" si="25"/>
        <v>0</v>
      </c>
      <c r="BP16" s="104" t="str">
        <f t="shared" si="0"/>
        <v/>
      </c>
      <c r="BQ16" s="104" t="str">
        <f t="shared" si="1"/>
        <v/>
      </c>
      <c r="BR16" s="104" t="str">
        <f t="shared" si="26"/>
        <v/>
      </c>
      <c r="BS16" s="303" t="str">
        <f t="shared" si="27"/>
        <v/>
      </c>
      <c r="BT16" s="104"/>
      <c r="BU16" s="68" t="str">
        <f t="shared" si="3"/>
        <v/>
      </c>
      <c r="BV16" s="91" t="str">
        <f t="shared" si="4"/>
        <v/>
      </c>
      <c r="BW16" s="91" t="str">
        <f t="shared" si="5"/>
        <v/>
      </c>
      <c r="BX16" s="91" t="str">
        <f t="shared" si="6"/>
        <v/>
      </c>
      <c r="BY16" s="91" t="str">
        <f t="shared" si="7"/>
        <v/>
      </c>
    </row>
    <row r="17" spans="1:77" x14ac:dyDescent="0.35">
      <c r="A17" s="73">
        <f>'Student Tracking'!A16</f>
        <v>0</v>
      </c>
      <c r="B17" s="73">
        <f>'Student Tracking'!B16</f>
        <v>0</v>
      </c>
      <c r="C17" s="74">
        <f>'Student Tracking'!D16</f>
        <v>0</v>
      </c>
      <c r="D17" s="184" t="str">
        <f>IF('Student Tracking'!E16,'Student Tracking'!E16,"")</f>
        <v/>
      </c>
      <c r="E17" s="184" t="str">
        <f>IF('Student Tracking'!F16,'Student Tracking'!F16,"")</f>
        <v/>
      </c>
      <c r="F17" s="182"/>
      <c r="G17" s="40"/>
      <c r="H17" s="40"/>
      <c r="I17" s="40"/>
      <c r="J17" s="40"/>
      <c r="K17" s="40"/>
      <c r="L17" s="40"/>
      <c r="M17" s="40"/>
      <c r="N17" s="40"/>
      <c r="O17" s="40"/>
      <c r="P17" s="40"/>
      <c r="Q17" s="40"/>
      <c r="R17" s="40"/>
      <c r="S17" s="40"/>
      <c r="T17" s="40"/>
      <c r="U17" s="40"/>
      <c r="V17" s="40"/>
      <c r="W17" s="40"/>
      <c r="X17" s="40"/>
      <c r="Y17" s="40"/>
      <c r="Z17" s="40"/>
      <c r="AA17" s="182"/>
      <c r="AB17" s="40"/>
      <c r="AC17" s="40"/>
      <c r="AD17" s="40"/>
      <c r="AE17" s="40"/>
      <c r="AF17" s="40"/>
      <c r="AG17" s="40"/>
      <c r="AH17" s="40"/>
      <c r="AI17" s="40"/>
      <c r="AJ17" s="40"/>
      <c r="AK17" s="40"/>
      <c r="AL17" s="40"/>
      <c r="AM17" s="40"/>
      <c r="AN17" s="40"/>
      <c r="AO17" s="40"/>
      <c r="AP17" s="40"/>
      <c r="AQ17" s="40"/>
      <c r="AR17" s="40"/>
      <c r="AS17" s="40"/>
      <c r="AT17" s="40"/>
      <c r="AU17" s="40"/>
      <c r="AW17" s="145" t="str">
        <f t="shared" si="10"/>
        <v/>
      </c>
      <c r="AX17" s="146" t="str">
        <f t="shared" si="11"/>
        <v/>
      </c>
      <c r="AY17" s="147" t="str">
        <f t="shared" si="12"/>
        <v xml:space="preserve"> </v>
      </c>
      <c r="AZ17" s="145" t="str">
        <f t="shared" si="13"/>
        <v/>
      </c>
      <c r="BA17" s="146" t="str">
        <f t="shared" si="14"/>
        <v/>
      </c>
      <c r="BB17" s="147" t="str">
        <f t="shared" si="15"/>
        <v xml:space="preserve"> </v>
      </c>
      <c r="BC17" s="145" t="str">
        <f t="shared" si="16"/>
        <v/>
      </c>
      <c r="BD17" s="146" t="str">
        <f t="shared" si="17"/>
        <v/>
      </c>
      <c r="BE17" s="147" t="str">
        <f t="shared" si="18"/>
        <v xml:space="preserve"> </v>
      </c>
      <c r="BF17" s="145" t="str">
        <f t="shared" si="19"/>
        <v/>
      </c>
      <c r="BG17" s="146" t="str">
        <f t="shared" si="20"/>
        <v/>
      </c>
      <c r="BH17" s="148" t="str">
        <f t="shared" si="21"/>
        <v xml:space="preserve"> </v>
      </c>
      <c r="BI17" s="69" t="str">
        <f t="shared" si="22"/>
        <v/>
      </c>
      <c r="BJ17" s="70" t="str">
        <f t="shared" si="23"/>
        <v/>
      </c>
      <c r="BK17" s="142" t="str">
        <f t="shared" si="24"/>
        <v xml:space="preserve"> </v>
      </c>
      <c r="BL17" s="104"/>
      <c r="BM17" s="68">
        <f>COUNTIF('Student Tracking'!G16:N16,"&gt;=1")</f>
        <v>0</v>
      </c>
      <c r="BN17" s="104">
        <f>COUNTIF('Student Tracking'!G16:N16,"0")</f>
        <v>0</v>
      </c>
      <c r="BO17" s="85">
        <f t="shared" si="25"/>
        <v>0</v>
      </c>
      <c r="BP17" s="104" t="str">
        <f t="shared" si="0"/>
        <v/>
      </c>
      <c r="BQ17" s="104" t="str">
        <f t="shared" si="1"/>
        <v/>
      </c>
      <c r="BR17" s="104" t="str">
        <f t="shared" si="26"/>
        <v/>
      </c>
      <c r="BS17" s="303" t="str">
        <f t="shared" si="27"/>
        <v/>
      </c>
      <c r="BT17" s="104"/>
      <c r="BU17" s="68" t="str">
        <f t="shared" si="3"/>
        <v/>
      </c>
      <c r="BV17" s="91" t="str">
        <f t="shared" si="4"/>
        <v/>
      </c>
      <c r="BW17" s="91" t="str">
        <f t="shared" si="5"/>
        <v/>
      </c>
      <c r="BX17" s="91" t="str">
        <f t="shared" si="6"/>
        <v/>
      </c>
      <c r="BY17" s="91" t="str">
        <f t="shared" si="7"/>
        <v/>
      </c>
    </row>
    <row r="18" spans="1:77" x14ac:dyDescent="0.35">
      <c r="A18" s="73">
        <f>'Student Tracking'!A17</f>
        <v>0</v>
      </c>
      <c r="B18" s="73">
        <f>'Student Tracking'!B17</f>
        <v>0</v>
      </c>
      <c r="C18" s="74">
        <f>'Student Tracking'!D17</f>
        <v>0</v>
      </c>
      <c r="D18" s="184" t="str">
        <f>IF('Student Tracking'!E17,'Student Tracking'!E17,"")</f>
        <v/>
      </c>
      <c r="E18" s="184" t="str">
        <f>IF('Student Tracking'!F17,'Student Tracking'!F17,"")</f>
        <v/>
      </c>
      <c r="F18" s="181"/>
      <c r="G18" s="39"/>
      <c r="H18" s="39"/>
      <c r="I18" s="39"/>
      <c r="J18" s="39"/>
      <c r="K18" s="39"/>
      <c r="L18" s="39"/>
      <c r="M18" s="39"/>
      <c r="N18" s="39"/>
      <c r="O18" s="39"/>
      <c r="P18" s="39"/>
      <c r="Q18" s="39"/>
      <c r="R18" s="39"/>
      <c r="S18" s="39"/>
      <c r="T18" s="39"/>
      <c r="U18" s="39"/>
      <c r="V18" s="39"/>
      <c r="W18" s="39"/>
      <c r="X18" s="39"/>
      <c r="Y18" s="39"/>
      <c r="Z18" s="39"/>
      <c r="AA18" s="181"/>
      <c r="AB18" s="39"/>
      <c r="AC18" s="39"/>
      <c r="AD18" s="39"/>
      <c r="AE18" s="39"/>
      <c r="AF18" s="39"/>
      <c r="AG18" s="39"/>
      <c r="AH18" s="39"/>
      <c r="AI18" s="39"/>
      <c r="AJ18" s="39"/>
      <c r="AK18" s="39"/>
      <c r="AL18" s="39"/>
      <c r="AM18" s="39"/>
      <c r="AN18" s="39"/>
      <c r="AO18" s="39"/>
      <c r="AP18" s="39"/>
      <c r="AQ18" s="39"/>
      <c r="AR18" s="39"/>
      <c r="AS18" s="39"/>
      <c r="AT18" s="39"/>
      <c r="AU18" s="39"/>
      <c r="AW18" s="145" t="str">
        <f t="shared" si="10"/>
        <v/>
      </c>
      <c r="AX18" s="146" t="str">
        <f t="shared" si="11"/>
        <v/>
      </c>
      <c r="AY18" s="147" t="str">
        <f t="shared" si="12"/>
        <v xml:space="preserve"> </v>
      </c>
      <c r="AZ18" s="145" t="str">
        <f t="shared" si="13"/>
        <v/>
      </c>
      <c r="BA18" s="146" t="str">
        <f t="shared" si="14"/>
        <v/>
      </c>
      <c r="BB18" s="147" t="str">
        <f t="shared" si="15"/>
        <v xml:space="preserve"> </v>
      </c>
      <c r="BC18" s="145" t="str">
        <f t="shared" si="16"/>
        <v/>
      </c>
      <c r="BD18" s="146" t="str">
        <f t="shared" si="17"/>
        <v/>
      </c>
      <c r="BE18" s="147" t="str">
        <f t="shared" si="18"/>
        <v xml:space="preserve"> </v>
      </c>
      <c r="BF18" s="145" t="str">
        <f t="shared" si="19"/>
        <v/>
      </c>
      <c r="BG18" s="146" t="str">
        <f t="shared" si="20"/>
        <v/>
      </c>
      <c r="BH18" s="148" t="str">
        <f t="shared" si="21"/>
        <v xml:space="preserve"> </v>
      </c>
      <c r="BI18" s="69" t="str">
        <f t="shared" si="22"/>
        <v/>
      </c>
      <c r="BJ18" s="70" t="str">
        <f t="shared" si="23"/>
        <v/>
      </c>
      <c r="BK18" s="142" t="str">
        <f t="shared" si="24"/>
        <v xml:space="preserve"> </v>
      </c>
      <c r="BL18" s="104"/>
      <c r="BM18" s="68">
        <f>COUNTIF('Student Tracking'!G17:N17,"&gt;=1")</f>
        <v>0</v>
      </c>
      <c r="BN18" s="104">
        <f>COUNTIF('Student Tracking'!G17:N17,"0")</f>
        <v>0</v>
      </c>
      <c r="BO18" s="85">
        <f t="shared" si="25"/>
        <v>0</v>
      </c>
      <c r="BP18" s="104" t="str">
        <f t="shared" si="0"/>
        <v/>
      </c>
      <c r="BQ18" s="104" t="str">
        <f t="shared" si="1"/>
        <v/>
      </c>
      <c r="BR18" s="104" t="str">
        <f t="shared" si="26"/>
        <v/>
      </c>
      <c r="BS18" s="303" t="str">
        <f t="shared" si="27"/>
        <v/>
      </c>
      <c r="BT18" s="104"/>
      <c r="BU18" s="68" t="str">
        <f t="shared" si="3"/>
        <v/>
      </c>
      <c r="BV18" s="91" t="str">
        <f t="shared" si="4"/>
        <v/>
      </c>
      <c r="BW18" s="91" t="str">
        <f t="shared" si="5"/>
        <v/>
      </c>
      <c r="BX18" s="91" t="str">
        <f t="shared" si="6"/>
        <v/>
      </c>
      <c r="BY18" s="91" t="str">
        <f t="shared" si="7"/>
        <v/>
      </c>
    </row>
    <row r="19" spans="1:77" x14ac:dyDescent="0.35">
      <c r="A19" s="73">
        <f>'Student Tracking'!A18</f>
        <v>0</v>
      </c>
      <c r="B19" s="73">
        <f>'Student Tracking'!B18</f>
        <v>0</v>
      </c>
      <c r="C19" s="74">
        <f>'Student Tracking'!D18</f>
        <v>0</v>
      </c>
      <c r="D19" s="184" t="str">
        <f>IF('Student Tracking'!E18,'Student Tracking'!E18,"")</f>
        <v/>
      </c>
      <c r="E19" s="184" t="str">
        <f>IF('Student Tracking'!F18,'Student Tracking'!F18,"")</f>
        <v/>
      </c>
      <c r="F19" s="182"/>
      <c r="G19" s="40"/>
      <c r="H19" s="40"/>
      <c r="I19" s="40"/>
      <c r="J19" s="40"/>
      <c r="K19" s="40"/>
      <c r="L19" s="40"/>
      <c r="M19" s="40"/>
      <c r="N19" s="40"/>
      <c r="O19" s="40"/>
      <c r="P19" s="40"/>
      <c r="Q19" s="40"/>
      <c r="R19" s="40"/>
      <c r="S19" s="40"/>
      <c r="T19" s="40"/>
      <c r="U19" s="40"/>
      <c r="V19" s="40"/>
      <c r="W19" s="40"/>
      <c r="X19" s="40"/>
      <c r="Y19" s="40"/>
      <c r="Z19" s="40"/>
      <c r="AA19" s="182"/>
      <c r="AB19" s="40"/>
      <c r="AC19" s="40"/>
      <c r="AD19" s="40"/>
      <c r="AE19" s="40"/>
      <c r="AF19" s="40"/>
      <c r="AG19" s="40"/>
      <c r="AH19" s="40"/>
      <c r="AI19" s="40"/>
      <c r="AJ19" s="40"/>
      <c r="AK19" s="40"/>
      <c r="AL19" s="40"/>
      <c r="AM19" s="40"/>
      <c r="AN19" s="40"/>
      <c r="AO19" s="40"/>
      <c r="AP19" s="40"/>
      <c r="AQ19" s="40"/>
      <c r="AR19" s="40"/>
      <c r="AS19" s="40"/>
      <c r="AT19" s="40"/>
      <c r="AU19" s="40"/>
      <c r="AW19" s="145" t="str">
        <f t="shared" si="10"/>
        <v/>
      </c>
      <c r="AX19" s="146" t="str">
        <f t="shared" si="11"/>
        <v/>
      </c>
      <c r="AY19" s="147" t="str">
        <f t="shared" si="12"/>
        <v xml:space="preserve"> </v>
      </c>
      <c r="AZ19" s="145" t="str">
        <f t="shared" si="13"/>
        <v/>
      </c>
      <c r="BA19" s="146" t="str">
        <f t="shared" si="14"/>
        <v/>
      </c>
      <c r="BB19" s="147" t="str">
        <f t="shared" si="15"/>
        <v xml:space="preserve"> </v>
      </c>
      <c r="BC19" s="145" t="str">
        <f t="shared" si="16"/>
        <v/>
      </c>
      <c r="BD19" s="146" t="str">
        <f t="shared" si="17"/>
        <v/>
      </c>
      <c r="BE19" s="147" t="str">
        <f t="shared" si="18"/>
        <v xml:space="preserve"> </v>
      </c>
      <c r="BF19" s="145" t="str">
        <f t="shared" si="19"/>
        <v/>
      </c>
      <c r="BG19" s="146" t="str">
        <f t="shared" si="20"/>
        <v/>
      </c>
      <c r="BH19" s="148" t="str">
        <f t="shared" si="21"/>
        <v xml:space="preserve"> </v>
      </c>
      <c r="BI19" s="69" t="str">
        <f t="shared" si="22"/>
        <v/>
      </c>
      <c r="BJ19" s="70" t="str">
        <f t="shared" si="23"/>
        <v/>
      </c>
      <c r="BK19" s="142" t="str">
        <f t="shared" si="24"/>
        <v xml:space="preserve"> </v>
      </c>
      <c r="BL19" s="104"/>
      <c r="BM19" s="68">
        <f>COUNTIF('Student Tracking'!G18:N18,"&gt;=1")</f>
        <v>0</v>
      </c>
      <c r="BN19" s="104">
        <f>COUNTIF('Student Tracking'!G18:N18,"0")</f>
        <v>0</v>
      </c>
      <c r="BO19" s="85">
        <f t="shared" si="25"/>
        <v>0</v>
      </c>
      <c r="BP19" s="104" t="str">
        <f t="shared" si="0"/>
        <v/>
      </c>
      <c r="BQ19" s="104" t="str">
        <f t="shared" si="1"/>
        <v/>
      </c>
      <c r="BR19" s="104" t="str">
        <f t="shared" si="26"/>
        <v/>
      </c>
      <c r="BS19" s="303" t="str">
        <f t="shared" si="27"/>
        <v/>
      </c>
      <c r="BT19" s="104"/>
      <c r="BU19" s="68" t="str">
        <f t="shared" si="3"/>
        <v/>
      </c>
      <c r="BV19" s="91" t="str">
        <f t="shared" si="4"/>
        <v/>
      </c>
      <c r="BW19" s="91" t="str">
        <f t="shared" si="5"/>
        <v/>
      </c>
      <c r="BX19" s="91" t="str">
        <f t="shared" si="6"/>
        <v/>
      </c>
      <c r="BY19" s="91" t="str">
        <f t="shared" si="7"/>
        <v/>
      </c>
    </row>
    <row r="20" spans="1:77" x14ac:dyDescent="0.35">
      <c r="A20" s="73">
        <f>'Student Tracking'!A19</f>
        <v>0</v>
      </c>
      <c r="B20" s="73">
        <f>'Student Tracking'!B19</f>
        <v>0</v>
      </c>
      <c r="C20" s="74">
        <f>'Student Tracking'!D19</f>
        <v>0</v>
      </c>
      <c r="D20" s="184" t="str">
        <f>IF('Student Tracking'!E19,'Student Tracking'!E19,"")</f>
        <v/>
      </c>
      <c r="E20" s="184" t="str">
        <f>IF('Student Tracking'!F19,'Student Tracking'!F19,"")</f>
        <v/>
      </c>
      <c r="F20" s="181"/>
      <c r="G20" s="39"/>
      <c r="H20" s="39"/>
      <c r="I20" s="39"/>
      <c r="J20" s="39"/>
      <c r="K20" s="39"/>
      <c r="L20" s="39"/>
      <c r="M20" s="39"/>
      <c r="N20" s="39"/>
      <c r="O20" s="39"/>
      <c r="P20" s="39"/>
      <c r="Q20" s="39"/>
      <c r="R20" s="39"/>
      <c r="S20" s="39"/>
      <c r="T20" s="39"/>
      <c r="U20" s="39"/>
      <c r="V20" s="39"/>
      <c r="W20" s="39"/>
      <c r="X20" s="39"/>
      <c r="Y20" s="39"/>
      <c r="Z20" s="39"/>
      <c r="AA20" s="181"/>
      <c r="AB20" s="39"/>
      <c r="AC20" s="39"/>
      <c r="AD20" s="39"/>
      <c r="AE20" s="39"/>
      <c r="AF20" s="39"/>
      <c r="AG20" s="39"/>
      <c r="AH20" s="39"/>
      <c r="AI20" s="39"/>
      <c r="AJ20" s="39"/>
      <c r="AK20" s="39"/>
      <c r="AL20" s="39"/>
      <c r="AM20" s="39"/>
      <c r="AN20" s="39"/>
      <c r="AO20" s="39"/>
      <c r="AP20" s="39"/>
      <c r="AQ20" s="39"/>
      <c r="AR20" s="39"/>
      <c r="AS20" s="39"/>
      <c r="AT20" s="39"/>
      <c r="AU20" s="39"/>
      <c r="AW20" s="145" t="str">
        <f t="shared" si="10"/>
        <v/>
      </c>
      <c r="AX20" s="146" t="str">
        <f t="shared" si="11"/>
        <v/>
      </c>
      <c r="AY20" s="147" t="str">
        <f t="shared" si="12"/>
        <v xml:space="preserve"> </v>
      </c>
      <c r="AZ20" s="145" t="str">
        <f t="shared" si="13"/>
        <v/>
      </c>
      <c r="BA20" s="146" t="str">
        <f t="shared" si="14"/>
        <v/>
      </c>
      <c r="BB20" s="147" t="str">
        <f t="shared" si="15"/>
        <v xml:space="preserve"> </v>
      </c>
      <c r="BC20" s="145" t="str">
        <f t="shared" si="16"/>
        <v/>
      </c>
      <c r="BD20" s="146" t="str">
        <f t="shared" si="17"/>
        <v/>
      </c>
      <c r="BE20" s="147" t="str">
        <f t="shared" si="18"/>
        <v xml:space="preserve"> </v>
      </c>
      <c r="BF20" s="145" t="str">
        <f t="shared" si="19"/>
        <v/>
      </c>
      <c r="BG20" s="146" t="str">
        <f t="shared" si="20"/>
        <v/>
      </c>
      <c r="BH20" s="148" t="str">
        <f t="shared" si="21"/>
        <v xml:space="preserve"> </v>
      </c>
      <c r="BI20" s="69" t="str">
        <f t="shared" si="22"/>
        <v/>
      </c>
      <c r="BJ20" s="70" t="str">
        <f t="shared" si="23"/>
        <v/>
      </c>
      <c r="BK20" s="142" t="str">
        <f t="shared" si="24"/>
        <v xml:space="preserve"> </v>
      </c>
      <c r="BL20" s="104"/>
      <c r="BM20" s="68">
        <f>COUNTIF('Student Tracking'!G19:N19,"&gt;=1")</f>
        <v>0</v>
      </c>
      <c r="BN20" s="104">
        <f>COUNTIF('Student Tracking'!G19:N19,"0")</f>
        <v>0</v>
      </c>
      <c r="BO20" s="85">
        <f t="shared" si="25"/>
        <v>0</v>
      </c>
      <c r="BP20" s="104" t="str">
        <f t="shared" si="0"/>
        <v/>
      </c>
      <c r="BQ20" s="104" t="str">
        <f t="shared" si="1"/>
        <v/>
      </c>
      <c r="BR20" s="104" t="str">
        <f t="shared" si="26"/>
        <v/>
      </c>
      <c r="BS20" s="303" t="str">
        <f t="shared" si="27"/>
        <v/>
      </c>
      <c r="BT20" s="104"/>
      <c r="BU20" s="68" t="str">
        <f t="shared" si="3"/>
        <v/>
      </c>
      <c r="BV20" s="91" t="str">
        <f t="shared" si="4"/>
        <v/>
      </c>
      <c r="BW20" s="91" t="str">
        <f t="shared" si="5"/>
        <v/>
      </c>
      <c r="BX20" s="91" t="str">
        <f t="shared" si="6"/>
        <v/>
      </c>
      <c r="BY20" s="91" t="str">
        <f t="shared" si="7"/>
        <v/>
      </c>
    </row>
    <row r="21" spans="1:77" x14ac:dyDescent="0.35">
      <c r="A21" s="73">
        <f>'Student Tracking'!A20</f>
        <v>0</v>
      </c>
      <c r="B21" s="73">
        <f>'Student Tracking'!B20</f>
        <v>0</v>
      </c>
      <c r="C21" s="74">
        <f>'Student Tracking'!D20</f>
        <v>0</v>
      </c>
      <c r="D21" s="184" t="str">
        <f>IF('Student Tracking'!E20,'Student Tracking'!E20,"")</f>
        <v/>
      </c>
      <c r="E21" s="184" t="str">
        <f>IF('Student Tracking'!F20,'Student Tracking'!F20,"")</f>
        <v/>
      </c>
      <c r="F21" s="182"/>
      <c r="G21" s="40"/>
      <c r="H21" s="40"/>
      <c r="I21" s="40"/>
      <c r="J21" s="40"/>
      <c r="K21" s="40"/>
      <c r="L21" s="40"/>
      <c r="M21" s="40"/>
      <c r="N21" s="40"/>
      <c r="O21" s="40"/>
      <c r="P21" s="40"/>
      <c r="Q21" s="40"/>
      <c r="R21" s="40"/>
      <c r="S21" s="40"/>
      <c r="T21" s="40"/>
      <c r="U21" s="40"/>
      <c r="V21" s="40"/>
      <c r="W21" s="40"/>
      <c r="X21" s="40"/>
      <c r="Y21" s="40"/>
      <c r="Z21" s="40"/>
      <c r="AA21" s="182"/>
      <c r="AB21" s="40"/>
      <c r="AC21" s="40"/>
      <c r="AD21" s="40"/>
      <c r="AE21" s="40"/>
      <c r="AF21" s="40"/>
      <c r="AG21" s="40"/>
      <c r="AH21" s="40"/>
      <c r="AI21" s="40"/>
      <c r="AJ21" s="40"/>
      <c r="AK21" s="40"/>
      <c r="AL21" s="40"/>
      <c r="AM21" s="40"/>
      <c r="AN21" s="40"/>
      <c r="AO21" s="40"/>
      <c r="AP21" s="40"/>
      <c r="AQ21" s="40"/>
      <c r="AR21" s="40"/>
      <c r="AS21" s="40"/>
      <c r="AT21" s="40"/>
      <c r="AU21" s="40"/>
      <c r="AW21" s="145" t="str">
        <f t="shared" si="10"/>
        <v/>
      </c>
      <c r="AX21" s="146" t="str">
        <f t="shared" si="11"/>
        <v/>
      </c>
      <c r="AY21" s="147" t="str">
        <f t="shared" si="12"/>
        <v xml:space="preserve"> </v>
      </c>
      <c r="AZ21" s="145" t="str">
        <f t="shared" si="13"/>
        <v/>
      </c>
      <c r="BA21" s="146" t="str">
        <f t="shared" si="14"/>
        <v/>
      </c>
      <c r="BB21" s="147" t="str">
        <f t="shared" si="15"/>
        <v xml:space="preserve"> </v>
      </c>
      <c r="BC21" s="145" t="str">
        <f t="shared" si="16"/>
        <v/>
      </c>
      <c r="BD21" s="146" t="str">
        <f t="shared" si="17"/>
        <v/>
      </c>
      <c r="BE21" s="147" t="str">
        <f t="shared" si="18"/>
        <v xml:space="preserve"> </v>
      </c>
      <c r="BF21" s="145" t="str">
        <f t="shared" si="19"/>
        <v/>
      </c>
      <c r="BG21" s="146" t="str">
        <f t="shared" si="20"/>
        <v/>
      </c>
      <c r="BH21" s="148" t="str">
        <f t="shared" si="21"/>
        <v xml:space="preserve"> </v>
      </c>
      <c r="BI21" s="69" t="str">
        <f t="shared" si="22"/>
        <v/>
      </c>
      <c r="BJ21" s="70" t="str">
        <f t="shared" si="23"/>
        <v/>
      </c>
      <c r="BK21" s="142" t="str">
        <f t="shared" si="24"/>
        <v xml:space="preserve"> </v>
      </c>
      <c r="BL21" s="104"/>
      <c r="BM21" s="68">
        <f>COUNTIF('Student Tracking'!G20:N20,"&gt;=1")</f>
        <v>0</v>
      </c>
      <c r="BN21" s="104">
        <f>COUNTIF('Student Tracking'!G20:N20,"0")</f>
        <v>0</v>
      </c>
      <c r="BO21" s="85">
        <f t="shared" si="25"/>
        <v>0</v>
      </c>
      <c r="BP21" s="104" t="str">
        <f t="shared" si="0"/>
        <v/>
      </c>
      <c r="BQ21" s="104" t="str">
        <f t="shared" si="1"/>
        <v/>
      </c>
      <c r="BR21" s="104" t="str">
        <f t="shared" si="26"/>
        <v/>
      </c>
      <c r="BS21" s="303" t="str">
        <f t="shared" si="27"/>
        <v/>
      </c>
      <c r="BT21" s="104"/>
      <c r="BU21" s="68" t="str">
        <f t="shared" si="3"/>
        <v/>
      </c>
      <c r="BV21" s="91" t="str">
        <f t="shared" si="4"/>
        <v/>
      </c>
      <c r="BW21" s="91" t="str">
        <f t="shared" si="5"/>
        <v/>
      </c>
      <c r="BX21" s="91" t="str">
        <f t="shared" si="6"/>
        <v/>
      </c>
      <c r="BY21" s="91" t="str">
        <f t="shared" si="7"/>
        <v/>
      </c>
    </row>
    <row r="22" spans="1:77" x14ac:dyDescent="0.35">
      <c r="A22" s="73">
        <f>'Student Tracking'!A21</f>
        <v>0</v>
      </c>
      <c r="B22" s="73">
        <f>'Student Tracking'!B21</f>
        <v>0</v>
      </c>
      <c r="C22" s="74">
        <f>'Student Tracking'!D21</f>
        <v>0</v>
      </c>
      <c r="D22" s="184" t="str">
        <f>IF('Student Tracking'!E21,'Student Tracking'!E21,"")</f>
        <v/>
      </c>
      <c r="E22" s="184" t="str">
        <f>IF('Student Tracking'!F21,'Student Tracking'!F21,"")</f>
        <v/>
      </c>
      <c r="F22" s="181"/>
      <c r="G22" s="39"/>
      <c r="H22" s="39"/>
      <c r="I22" s="39"/>
      <c r="J22" s="39"/>
      <c r="K22" s="39"/>
      <c r="L22" s="39"/>
      <c r="M22" s="39"/>
      <c r="N22" s="39"/>
      <c r="O22" s="39"/>
      <c r="P22" s="39"/>
      <c r="Q22" s="39"/>
      <c r="R22" s="39"/>
      <c r="S22" s="39"/>
      <c r="T22" s="39"/>
      <c r="U22" s="39"/>
      <c r="V22" s="39"/>
      <c r="W22" s="39"/>
      <c r="X22" s="39"/>
      <c r="Y22" s="39"/>
      <c r="Z22" s="39"/>
      <c r="AA22" s="181"/>
      <c r="AB22" s="39"/>
      <c r="AC22" s="39"/>
      <c r="AD22" s="39"/>
      <c r="AE22" s="39"/>
      <c r="AF22" s="39"/>
      <c r="AG22" s="39"/>
      <c r="AH22" s="39"/>
      <c r="AI22" s="39"/>
      <c r="AJ22" s="39"/>
      <c r="AK22" s="39"/>
      <c r="AL22" s="39"/>
      <c r="AM22" s="39"/>
      <c r="AN22" s="39"/>
      <c r="AO22" s="39"/>
      <c r="AP22" s="39"/>
      <c r="AQ22" s="39"/>
      <c r="AR22" s="39"/>
      <c r="AS22" s="39"/>
      <c r="AT22" s="39"/>
      <c r="AU22" s="39"/>
      <c r="AW22" s="145" t="str">
        <f t="shared" si="10"/>
        <v/>
      </c>
      <c r="AX22" s="146" t="str">
        <f t="shared" si="11"/>
        <v/>
      </c>
      <c r="AY22" s="147" t="str">
        <f t="shared" si="12"/>
        <v xml:space="preserve"> </v>
      </c>
      <c r="AZ22" s="145" t="str">
        <f t="shared" si="13"/>
        <v/>
      </c>
      <c r="BA22" s="146" t="str">
        <f t="shared" si="14"/>
        <v/>
      </c>
      <c r="BB22" s="147" t="str">
        <f t="shared" si="15"/>
        <v xml:space="preserve"> </v>
      </c>
      <c r="BC22" s="145" t="str">
        <f t="shared" si="16"/>
        <v/>
      </c>
      <c r="BD22" s="146" t="str">
        <f t="shared" si="17"/>
        <v/>
      </c>
      <c r="BE22" s="147" t="str">
        <f t="shared" si="18"/>
        <v xml:space="preserve"> </v>
      </c>
      <c r="BF22" s="145" t="str">
        <f t="shared" si="19"/>
        <v/>
      </c>
      <c r="BG22" s="146" t="str">
        <f t="shared" si="20"/>
        <v/>
      </c>
      <c r="BH22" s="148" t="str">
        <f t="shared" si="21"/>
        <v xml:space="preserve"> </v>
      </c>
      <c r="BI22" s="69" t="str">
        <f t="shared" si="22"/>
        <v/>
      </c>
      <c r="BJ22" s="70" t="str">
        <f t="shared" si="23"/>
        <v/>
      </c>
      <c r="BK22" s="142" t="str">
        <f t="shared" si="24"/>
        <v xml:space="preserve"> </v>
      </c>
      <c r="BL22" s="104"/>
      <c r="BM22" s="68">
        <f>COUNTIF('Student Tracking'!G21:N21,"&gt;=1")</f>
        <v>0</v>
      </c>
      <c r="BN22" s="104">
        <f>COUNTIF('Student Tracking'!G21:N21,"0")</f>
        <v>0</v>
      </c>
      <c r="BO22" s="85">
        <f t="shared" si="25"/>
        <v>0</v>
      </c>
      <c r="BP22" s="104" t="str">
        <f t="shared" si="0"/>
        <v/>
      </c>
      <c r="BQ22" s="104" t="str">
        <f t="shared" si="1"/>
        <v/>
      </c>
      <c r="BR22" s="104" t="str">
        <f t="shared" si="26"/>
        <v/>
      </c>
      <c r="BS22" s="303" t="str">
        <f t="shared" si="27"/>
        <v/>
      </c>
      <c r="BT22" s="104"/>
      <c r="BU22" s="68" t="str">
        <f t="shared" si="3"/>
        <v/>
      </c>
      <c r="BV22" s="91" t="str">
        <f t="shared" si="4"/>
        <v/>
      </c>
      <c r="BW22" s="91" t="str">
        <f t="shared" si="5"/>
        <v/>
      </c>
      <c r="BX22" s="91" t="str">
        <f t="shared" si="6"/>
        <v/>
      </c>
      <c r="BY22" s="91" t="str">
        <f t="shared" si="7"/>
        <v/>
      </c>
    </row>
    <row r="23" spans="1:77" x14ac:dyDescent="0.35">
      <c r="A23" s="73">
        <f>'Student Tracking'!A22</f>
        <v>0</v>
      </c>
      <c r="B23" s="73">
        <f>'Student Tracking'!B22</f>
        <v>0</v>
      </c>
      <c r="C23" s="74">
        <f>'Student Tracking'!D22</f>
        <v>0</v>
      </c>
      <c r="D23" s="184" t="str">
        <f>IF('Student Tracking'!E22,'Student Tracking'!E22,"")</f>
        <v/>
      </c>
      <c r="E23" s="184" t="str">
        <f>IF('Student Tracking'!F22,'Student Tracking'!F22,"")</f>
        <v/>
      </c>
      <c r="F23" s="182"/>
      <c r="G23" s="40"/>
      <c r="H23" s="40"/>
      <c r="I23" s="40"/>
      <c r="J23" s="40"/>
      <c r="K23" s="40"/>
      <c r="L23" s="40"/>
      <c r="M23" s="40"/>
      <c r="N23" s="40"/>
      <c r="O23" s="40"/>
      <c r="P23" s="40"/>
      <c r="Q23" s="40"/>
      <c r="R23" s="40"/>
      <c r="S23" s="40"/>
      <c r="T23" s="40"/>
      <c r="U23" s="40"/>
      <c r="V23" s="40"/>
      <c r="W23" s="40"/>
      <c r="X23" s="40"/>
      <c r="Y23" s="40"/>
      <c r="Z23" s="40"/>
      <c r="AA23" s="182"/>
      <c r="AB23" s="40"/>
      <c r="AC23" s="40"/>
      <c r="AD23" s="40"/>
      <c r="AE23" s="40"/>
      <c r="AF23" s="40"/>
      <c r="AG23" s="40"/>
      <c r="AH23" s="40"/>
      <c r="AI23" s="40"/>
      <c r="AJ23" s="40"/>
      <c r="AK23" s="40"/>
      <c r="AL23" s="40"/>
      <c r="AM23" s="40"/>
      <c r="AN23" s="40"/>
      <c r="AO23" s="40"/>
      <c r="AP23" s="40"/>
      <c r="AQ23" s="40"/>
      <c r="AR23" s="40"/>
      <c r="AS23" s="40"/>
      <c r="AT23" s="40"/>
      <c r="AU23" s="40"/>
      <c r="AW23" s="145" t="str">
        <f t="shared" si="10"/>
        <v/>
      </c>
      <c r="AX23" s="146" t="str">
        <f t="shared" si="11"/>
        <v/>
      </c>
      <c r="AY23" s="147" t="str">
        <f t="shared" si="12"/>
        <v xml:space="preserve"> </v>
      </c>
      <c r="AZ23" s="145" t="str">
        <f t="shared" si="13"/>
        <v/>
      </c>
      <c r="BA23" s="146" t="str">
        <f t="shared" si="14"/>
        <v/>
      </c>
      <c r="BB23" s="147" t="str">
        <f t="shared" si="15"/>
        <v xml:space="preserve"> </v>
      </c>
      <c r="BC23" s="145" t="str">
        <f t="shared" si="16"/>
        <v/>
      </c>
      <c r="BD23" s="146" t="str">
        <f t="shared" si="17"/>
        <v/>
      </c>
      <c r="BE23" s="147" t="str">
        <f t="shared" si="18"/>
        <v xml:space="preserve"> </v>
      </c>
      <c r="BF23" s="145" t="str">
        <f t="shared" si="19"/>
        <v/>
      </c>
      <c r="BG23" s="146" t="str">
        <f t="shared" si="20"/>
        <v/>
      </c>
      <c r="BH23" s="148" t="str">
        <f t="shared" si="21"/>
        <v xml:space="preserve"> </v>
      </c>
      <c r="BI23" s="69" t="str">
        <f t="shared" si="22"/>
        <v/>
      </c>
      <c r="BJ23" s="70" t="str">
        <f t="shared" si="23"/>
        <v/>
      </c>
      <c r="BK23" s="142" t="str">
        <f t="shared" si="24"/>
        <v xml:space="preserve"> </v>
      </c>
      <c r="BL23" s="104"/>
      <c r="BM23" s="68">
        <f>COUNTIF('Student Tracking'!G22:N22,"&gt;=1")</f>
        <v>0</v>
      </c>
      <c r="BN23" s="104">
        <f>COUNTIF('Student Tracking'!G22:N22,"0")</f>
        <v>0</v>
      </c>
      <c r="BO23" s="85">
        <f t="shared" si="25"/>
        <v>0</v>
      </c>
      <c r="BP23" s="104" t="str">
        <f t="shared" si="0"/>
        <v/>
      </c>
      <c r="BQ23" s="104" t="str">
        <f t="shared" si="1"/>
        <v/>
      </c>
      <c r="BR23" s="104" t="str">
        <f t="shared" si="26"/>
        <v/>
      </c>
      <c r="BS23" s="303" t="str">
        <f t="shared" si="27"/>
        <v/>
      </c>
      <c r="BT23" s="104"/>
      <c r="BU23" s="68" t="str">
        <f t="shared" si="3"/>
        <v/>
      </c>
      <c r="BV23" s="91" t="str">
        <f t="shared" si="4"/>
        <v/>
      </c>
      <c r="BW23" s="91" t="str">
        <f t="shared" si="5"/>
        <v/>
      </c>
      <c r="BX23" s="91" t="str">
        <f t="shared" si="6"/>
        <v/>
      </c>
      <c r="BY23" s="91" t="str">
        <f t="shared" si="7"/>
        <v/>
      </c>
    </row>
    <row r="24" spans="1:77" x14ac:dyDescent="0.35">
      <c r="A24" s="73">
        <f>'Student Tracking'!A23</f>
        <v>0</v>
      </c>
      <c r="B24" s="73">
        <f>'Student Tracking'!B23</f>
        <v>0</v>
      </c>
      <c r="C24" s="74">
        <f>'Student Tracking'!D23</f>
        <v>0</v>
      </c>
      <c r="D24" s="184" t="str">
        <f>IF('Student Tracking'!E23,'Student Tracking'!E23,"")</f>
        <v/>
      </c>
      <c r="E24" s="184" t="str">
        <f>IF('Student Tracking'!F23,'Student Tracking'!F23,"")</f>
        <v/>
      </c>
      <c r="F24" s="181"/>
      <c r="G24" s="39"/>
      <c r="H24" s="39"/>
      <c r="I24" s="39"/>
      <c r="J24" s="39"/>
      <c r="K24" s="39"/>
      <c r="L24" s="39"/>
      <c r="M24" s="39"/>
      <c r="N24" s="39"/>
      <c r="O24" s="39"/>
      <c r="P24" s="39"/>
      <c r="Q24" s="39"/>
      <c r="R24" s="39"/>
      <c r="S24" s="39"/>
      <c r="T24" s="39"/>
      <c r="U24" s="39"/>
      <c r="V24" s="39"/>
      <c r="W24" s="39"/>
      <c r="X24" s="39"/>
      <c r="Y24" s="39"/>
      <c r="Z24" s="39"/>
      <c r="AA24" s="181"/>
      <c r="AB24" s="39"/>
      <c r="AC24" s="39"/>
      <c r="AD24" s="39"/>
      <c r="AE24" s="39"/>
      <c r="AF24" s="39"/>
      <c r="AG24" s="39"/>
      <c r="AH24" s="39"/>
      <c r="AI24" s="39"/>
      <c r="AJ24" s="39"/>
      <c r="AK24" s="39"/>
      <c r="AL24" s="39"/>
      <c r="AM24" s="39"/>
      <c r="AN24" s="39"/>
      <c r="AO24" s="39"/>
      <c r="AP24" s="39"/>
      <c r="AQ24" s="39"/>
      <c r="AR24" s="39"/>
      <c r="AS24" s="39"/>
      <c r="AT24" s="39"/>
      <c r="AU24" s="39"/>
      <c r="AW24" s="145" t="str">
        <f t="shared" si="10"/>
        <v/>
      </c>
      <c r="AX24" s="146" t="str">
        <f t="shared" si="11"/>
        <v/>
      </c>
      <c r="AY24" s="147" t="str">
        <f t="shared" si="12"/>
        <v xml:space="preserve"> </v>
      </c>
      <c r="AZ24" s="145" t="str">
        <f t="shared" si="13"/>
        <v/>
      </c>
      <c r="BA24" s="146" t="str">
        <f t="shared" si="14"/>
        <v/>
      </c>
      <c r="BB24" s="147" t="str">
        <f t="shared" si="15"/>
        <v xml:space="preserve"> </v>
      </c>
      <c r="BC24" s="145" t="str">
        <f t="shared" si="16"/>
        <v/>
      </c>
      <c r="BD24" s="146" t="str">
        <f t="shared" si="17"/>
        <v/>
      </c>
      <c r="BE24" s="147" t="str">
        <f t="shared" si="18"/>
        <v xml:space="preserve"> </v>
      </c>
      <c r="BF24" s="145" t="str">
        <f t="shared" si="19"/>
        <v/>
      </c>
      <c r="BG24" s="146" t="str">
        <f t="shared" si="20"/>
        <v/>
      </c>
      <c r="BH24" s="148" t="str">
        <f t="shared" si="21"/>
        <v xml:space="preserve"> </v>
      </c>
      <c r="BI24" s="69" t="str">
        <f t="shared" si="22"/>
        <v/>
      </c>
      <c r="BJ24" s="70" t="str">
        <f t="shared" si="23"/>
        <v/>
      </c>
      <c r="BK24" s="142" t="str">
        <f t="shared" si="24"/>
        <v xml:space="preserve"> </v>
      </c>
      <c r="BL24" s="104"/>
      <c r="BM24" s="68">
        <f>COUNTIF('Student Tracking'!G23:N23,"&gt;=1")</f>
        <v>0</v>
      </c>
      <c r="BN24" s="104">
        <f>COUNTIF('Student Tracking'!G23:N23,"0")</f>
        <v>0</v>
      </c>
      <c r="BO24" s="85">
        <f t="shared" si="25"/>
        <v>0</v>
      </c>
      <c r="BP24" s="104" t="str">
        <f t="shared" si="0"/>
        <v/>
      </c>
      <c r="BQ24" s="104" t="str">
        <f t="shared" si="1"/>
        <v/>
      </c>
      <c r="BR24" s="104" t="str">
        <f t="shared" si="26"/>
        <v/>
      </c>
      <c r="BS24" s="303" t="str">
        <f t="shared" si="27"/>
        <v/>
      </c>
      <c r="BT24" s="104"/>
      <c r="BU24" s="68" t="str">
        <f t="shared" si="3"/>
        <v/>
      </c>
      <c r="BV24" s="91" t="str">
        <f t="shared" si="4"/>
        <v/>
      </c>
      <c r="BW24" s="91" t="str">
        <f t="shared" si="5"/>
        <v/>
      </c>
      <c r="BX24" s="91" t="str">
        <f t="shared" si="6"/>
        <v/>
      </c>
      <c r="BY24" s="91" t="str">
        <f t="shared" si="7"/>
        <v/>
      </c>
    </row>
    <row r="25" spans="1:77" x14ac:dyDescent="0.35">
      <c r="A25" s="73">
        <f>'Student Tracking'!A24</f>
        <v>0</v>
      </c>
      <c r="B25" s="73">
        <f>'Student Tracking'!B24</f>
        <v>0</v>
      </c>
      <c r="C25" s="74">
        <f>'Student Tracking'!D24</f>
        <v>0</v>
      </c>
      <c r="D25" s="184" t="str">
        <f>IF('Student Tracking'!E24,'Student Tracking'!E24,"")</f>
        <v/>
      </c>
      <c r="E25" s="184" t="str">
        <f>IF('Student Tracking'!F24,'Student Tracking'!F24,"")</f>
        <v/>
      </c>
      <c r="F25" s="182"/>
      <c r="G25" s="40"/>
      <c r="H25" s="40"/>
      <c r="I25" s="40"/>
      <c r="J25" s="40"/>
      <c r="K25" s="40"/>
      <c r="L25" s="40"/>
      <c r="M25" s="40"/>
      <c r="N25" s="40"/>
      <c r="O25" s="40"/>
      <c r="P25" s="40"/>
      <c r="Q25" s="40"/>
      <c r="R25" s="40"/>
      <c r="S25" s="40"/>
      <c r="T25" s="40"/>
      <c r="U25" s="40"/>
      <c r="V25" s="40"/>
      <c r="W25" s="40"/>
      <c r="X25" s="40"/>
      <c r="Y25" s="40"/>
      <c r="Z25" s="40"/>
      <c r="AA25" s="182"/>
      <c r="AB25" s="40"/>
      <c r="AC25" s="40"/>
      <c r="AD25" s="40"/>
      <c r="AE25" s="40"/>
      <c r="AF25" s="40"/>
      <c r="AG25" s="40"/>
      <c r="AH25" s="40"/>
      <c r="AI25" s="40"/>
      <c r="AJ25" s="40"/>
      <c r="AK25" s="40"/>
      <c r="AL25" s="40"/>
      <c r="AM25" s="40"/>
      <c r="AN25" s="40"/>
      <c r="AO25" s="40"/>
      <c r="AP25" s="40"/>
      <c r="AQ25" s="40"/>
      <c r="AR25" s="40"/>
      <c r="AS25" s="40"/>
      <c r="AT25" s="40"/>
      <c r="AU25" s="40"/>
      <c r="AW25" s="145" t="str">
        <f t="shared" si="10"/>
        <v/>
      </c>
      <c r="AX25" s="146" t="str">
        <f t="shared" si="11"/>
        <v/>
      </c>
      <c r="AY25" s="147" t="str">
        <f t="shared" si="12"/>
        <v xml:space="preserve"> </v>
      </c>
      <c r="AZ25" s="145" t="str">
        <f t="shared" si="13"/>
        <v/>
      </c>
      <c r="BA25" s="146" t="str">
        <f t="shared" si="14"/>
        <v/>
      </c>
      <c r="BB25" s="147" t="str">
        <f t="shared" si="15"/>
        <v xml:space="preserve"> </v>
      </c>
      <c r="BC25" s="145" t="str">
        <f t="shared" si="16"/>
        <v/>
      </c>
      <c r="BD25" s="146" t="str">
        <f t="shared" si="17"/>
        <v/>
      </c>
      <c r="BE25" s="147" t="str">
        <f t="shared" si="18"/>
        <v xml:space="preserve"> </v>
      </c>
      <c r="BF25" s="145" t="str">
        <f t="shared" si="19"/>
        <v/>
      </c>
      <c r="BG25" s="146" t="str">
        <f t="shared" si="20"/>
        <v/>
      </c>
      <c r="BH25" s="148" t="str">
        <f t="shared" si="21"/>
        <v xml:space="preserve"> </v>
      </c>
      <c r="BI25" s="69" t="str">
        <f t="shared" si="22"/>
        <v/>
      </c>
      <c r="BJ25" s="70" t="str">
        <f t="shared" si="23"/>
        <v/>
      </c>
      <c r="BK25" s="142" t="str">
        <f t="shared" si="24"/>
        <v xml:space="preserve"> </v>
      </c>
      <c r="BL25" s="104"/>
      <c r="BM25" s="68">
        <f>COUNTIF('Student Tracking'!G24:N24,"&gt;=1")</f>
        <v>0</v>
      </c>
      <c r="BN25" s="104">
        <f>COUNTIF('Student Tracking'!G24:N24,"0")</f>
        <v>0</v>
      </c>
      <c r="BO25" s="85">
        <f t="shared" si="25"/>
        <v>0</v>
      </c>
      <c r="BP25" s="104" t="str">
        <f t="shared" si="0"/>
        <v/>
      </c>
      <c r="BQ25" s="104" t="str">
        <f t="shared" si="1"/>
        <v/>
      </c>
      <c r="BR25" s="104" t="str">
        <f t="shared" si="26"/>
        <v/>
      </c>
      <c r="BS25" s="303" t="str">
        <f t="shared" si="27"/>
        <v/>
      </c>
      <c r="BT25" s="104"/>
      <c r="BU25" s="68" t="str">
        <f t="shared" si="3"/>
        <v/>
      </c>
      <c r="BV25" s="91" t="str">
        <f t="shared" si="4"/>
        <v/>
      </c>
      <c r="BW25" s="91" t="str">
        <f t="shared" si="5"/>
        <v/>
      </c>
      <c r="BX25" s="91" t="str">
        <f t="shared" si="6"/>
        <v/>
      </c>
      <c r="BY25" s="91" t="str">
        <f t="shared" si="7"/>
        <v/>
      </c>
    </row>
    <row r="26" spans="1:77" x14ac:dyDescent="0.35">
      <c r="A26" s="73">
        <f>'Student Tracking'!A25</f>
        <v>0</v>
      </c>
      <c r="B26" s="73">
        <f>'Student Tracking'!B25</f>
        <v>0</v>
      </c>
      <c r="C26" s="74">
        <f>'Student Tracking'!D25</f>
        <v>0</v>
      </c>
      <c r="D26" s="184" t="str">
        <f>IF('Student Tracking'!E25,'Student Tracking'!E25,"")</f>
        <v/>
      </c>
      <c r="E26" s="184" t="str">
        <f>IF('Student Tracking'!F25,'Student Tracking'!F25,"")</f>
        <v/>
      </c>
      <c r="F26" s="181"/>
      <c r="G26" s="39"/>
      <c r="H26" s="39"/>
      <c r="I26" s="39"/>
      <c r="J26" s="39"/>
      <c r="K26" s="39"/>
      <c r="L26" s="39"/>
      <c r="M26" s="39"/>
      <c r="N26" s="39"/>
      <c r="O26" s="39"/>
      <c r="P26" s="39"/>
      <c r="Q26" s="39"/>
      <c r="R26" s="39"/>
      <c r="S26" s="39"/>
      <c r="T26" s="39"/>
      <c r="U26" s="39"/>
      <c r="V26" s="39"/>
      <c r="W26" s="39"/>
      <c r="X26" s="39"/>
      <c r="Y26" s="39"/>
      <c r="Z26" s="39"/>
      <c r="AA26" s="181"/>
      <c r="AB26" s="39"/>
      <c r="AC26" s="39"/>
      <c r="AD26" s="39"/>
      <c r="AE26" s="39"/>
      <c r="AF26" s="39"/>
      <c r="AG26" s="39"/>
      <c r="AH26" s="39"/>
      <c r="AI26" s="39"/>
      <c r="AJ26" s="39"/>
      <c r="AK26" s="39"/>
      <c r="AL26" s="39"/>
      <c r="AM26" s="39"/>
      <c r="AN26" s="39"/>
      <c r="AO26" s="39"/>
      <c r="AP26" s="39"/>
      <c r="AQ26" s="39"/>
      <c r="AR26" s="39"/>
      <c r="AS26" s="39"/>
      <c r="AT26" s="39"/>
      <c r="AU26" s="39"/>
      <c r="AW26" s="145" t="str">
        <f t="shared" si="10"/>
        <v/>
      </c>
      <c r="AX26" s="146" t="str">
        <f t="shared" si="11"/>
        <v/>
      </c>
      <c r="AY26" s="147" t="str">
        <f t="shared" si="12"/>
        <v xml:space="preserve"> </v>
      </c>
      <c r="AZ26" s="145" t="str">
        <f t="shared" si="13"/>
        <v/>
      </c>
      <c r="BA26" s="146" t="str">
        <f t="shared" si="14"/>
        <v/>
      </c>
      <c r="BB26" s="147" t="str">
        <f t="shared" si="15"/>
        <v xml:space="preserve"> </v>
      </c>
      <c r="BC26" s="145" t="str">
        <f t="shared" si="16"/>
        <v/>
      </c>
      <c r="BD26" s="146" t="str">
        <f t="shared" si="17"/>
        <v/>
      </c>
      <c r="BE26" s="147" t="str">
        <f t="shared" si="18"/>
        <v xml:space="preserve"> </v>
      </c>
      <c r="BF26" s="145" t="str">
        <f t="shared" si="19"/>
        <v/>
      </c>
      <c r="BG26" s="146" t="str">
        <f t="shared" si="20"/>
        <v/>
      </c>
      <c r="BH26" s="148" t="str">
        <f t="shared" si="21"/>
        <v xml:space="preserve"> </v>
      </c>
      <c r="BI26" s="69" t="str">
        <f t="shared" si="22"/>
        <v/>
      </c>
      <c r="BJ26" s="70" t="str">
        <f t="shared" si="23"/>
        <v/>
      </c>
      <c r="BK26" s="142" t="str">
        <f t="shared" si="24"/>
        <v xml:space="preserve"> </v>
      </c>
      <c r="BL26" s="104"/>
      <c r="BM26" s="68">
        <f>COUNTIF('Student Tracking'!G25:N25,"&gt;=1")</f>
        <v>0</v>
      </c>
      <c r="BN26" s="104">
        <f>COUNTIF('Student Tracking'!G25:N25,"0")</f>
        <v>0</v>
      </c>
      <c r="BO26" s="85">
        <f t="shared" si="25"/>
        <v>0</v>
      </c>
      <c r="BP26" s="104" t="str">
        <f t="shared" si="0"/>
        <v/>
      </c>
      <c r="BQ26" s="104" t="str">
        <f t="shared" si="1"/>
        <v/>
      </c>
      <c r="BR26" s="104" t="str">
        <f t="shared" si="26"/>
        <v/>
      </c>
      <c r="BS26" s="303" t="str">
        <f t="shared" si="27"/>
        <v/>
      </c>
      <c r="BT26" s="104"/>
      <c r="BU26" s="68" t="str">
        <f t="shared" si="3"/>
        <v/>
      </c>
      <c r="BV26" s="91" t="str">
        <f t="shared" si="4"/>
        <v/>
      </c>
      <c r="BW26" s="91" t="str">
        <f t="shared" si="5"/>
        <v/>
      </c>
      <c r="BX26" s="91" t="str">
        <f t="shared" si="6"/>
        <v/>
      </c>
      <c r="BY26" s="91" t="str">
        <f t="shared" si="7"/>
        <v/>
      </c>
    </row>
    <row r="27" spans="1:77" x14ac:dyDescent="0.35">
      <c r="A27" s="73">
        <f>'Student Tracking'!A26</f>
        <v>0</v>
      </c>
      <c r="B27" s="73">
        <f>'Student Tracking'!B26</f>
        <v>0</v>
      </c>
      <c r="C27" s="74">
        <f>'Student Tracking'!D26</f>
        <v>0</v>
      </c>
      <c r="D27" s="184" t="str">
        <f>IF('Student Tracking'!E26,'Student Tracking'!E26,"")</f>
        <v/>
      </c>
      <c r="E27" s="184" t="str">
        <f>IF('Student Tracking'!F26,'Student Tracking'!F26,"")</f>
        <v/>
      </c>
      <c r="F27" s="182"/>
      <c r="G27" s="40"/>
      <c r="H27" s="40"/>
      <c r="I27" s="40"/>
      <c r="J27" s="40"/>
      <c r="K27" s="40"/>
      <c r="L27" s="40"/>
      <c r="M27" s="40"/>
      <c r="N27" s="40"/>
      <c r="O27" s="40"/>
      <c r="P27" s="40"/>
      <c r="Q27" s="40"/>
      <c r="R27" s="40"/>
      <c r="S27" s="40"/>
      <c r="T27" s="40"/>
      <c r="U27" s="40"/>
      <c r="V27" s="40"/>
      <c r="W27" s="40"/>
      <c r="X27" s="40"/>
      <c r="Y27" s="40"/>
      <c r="Z27" s="40"/>
      <c r="AA27" s="182"/>
      <c r="AB27" s="40"/>
      <c r="AC27" s="40"/>
      <c r="AD27" s="40"/>
      <c r="AE27" s="40"/>
      <c r="AF27" s="40"/>
      <c r="AG27" s="40"/>
      <c r="AH27" s="40"/>
      <c r="AI27" s="40"/>
      <c r="AJ27" s="40"/>
      <c r="AK27" s="40"/>
      <c r="AL27" s="40"/>
      <c r="AM27" s="40"/>
      <c r="AN27" s="40"/>
      <c r="AO27" s="40"/>
      <c r="AP27" s="40"/>
      <c r="AQ27" s="40"/>
      <c r="AR27" s="40"/>
      <c r="AS27" s="40"/>
      <c r="AT27" s="40"/>
      <c r="AU27" s="40"/>
      <c r="AW27" s="145" t="str">
        <f t="shared" si="10"/>
        <v/>
      </c>
      <c r="AX27" s="146" t="str">
        <f t="shared" si="11"/>
        <v/>
      </c>
      <c r="AY27" s="147" t="str">
        <f t="shared" si="12"/>
        <v xml:space="preserve"> </v>
      </c>
      <c r="AZ27" s="145" t="str">
        <f t="shared" si="13"/>
        <v/>
      </c>
      <c r="BA27" s="146" t="str">
        <f t="shared" si="14"/>
        <v/>
      </c>
      <c r="BB27" s="147" t="str">
        <f t="shared" si="15"/>
        <v xml:space="preserve"> </v>
      </c>
      <c r="BC27" s="145" t="str">
        <f t="shared" si="16"/>
        <v/>
      </c>
      <c r="BD27" s="146" t="str">
        <f t="shared" si="17"/>
        <v/>
      </c>
      <c r="BE27" s="147" t="str">
        <f t="shared" si="18"/>
        <v xml:space="preserve"> </v>
      </c>
      <c r="BF27" s="145" t="str">
        <f t="shared" si="19"/>
        <v/>
      </c>
      <c r="BG27" s="146" t="str">
        <f t="shared" si="20"/>
        <v/>
      </c>
      <c r="BH27" s="148" t="str">
        <f t="shared" si="21"/>
        <v xml:space="preserve"> </v>
      </c>
      <c r="BI27" s="69" t="str">
        <f t="shared" si="22"/>
        <v/>
      </c>
      <c r="BJ27" s="70" t="str">
        <f t="shared" si="23"/>
        <v/>
      </c>
      <c r="BK27" s="142" t="str">
        <f t="shared" si="24"/>
        <v xml:space="preserve"> </v>
      </c>
      <c r="BL27" s="104"/>
      <c r="BM27" s="68">
        <f>COUNTIF('Student Tracking'!G26:N26,"&gt;=1")</f>
        <v>0</v>
      </c>
      <c r="BN27" s="104">
        <f>COUNTIF('Student Tracking'!G26:N26,"0")</f>
        <v>0</v>
      </c>
      <c r="BO27" s="85">
        <f t="shared" si="25"/>
        <v>0</v>
      </c>
      <c r="BP27" s="104" t="str">
        <f t="shared" si="0"/>
        <v/>
      </c>
      <c r="BQ27" s="104" t="str">
        <f t="shared" si="1"/>
        <v/>
      </c>
      <c r="BR27" s="104" t="str">
        <f t="shared" si="26"/>
        <v/>
      </c>
      <c r="BS27" s="303" t="str">
        <f t="shared" si="27"/>
        <v/>
      </c>
      <c r="BT27" s="104"/>
      <c r="BU27" s="68" t="str">
        <f t="shared" si="3"/>
        <v/>
      </c>
      <c r="BV27" s="91" t="str">
        <f t="shared" si="4"/>
        <v/>
      </c>
      <c r="BW27" s="91" t="str">
        <f t="shared" si="5"/>
        <v/>
      </c>
      <c r="BX27" s="91" t="str">
        <f t="shared" si="6"/>
        <v/>
      </c>
      <c r="BY27" s="91" t="str">
        <f t="shared" si="7"/>
        <v/>
      </c>
    </row>
    <row r="28" spans="1:77" x14ac:dyDescent="0.35">
      <c r="A28" s="73">
        <f>'Student Tracking'!A27</f>
        <v>0</v>
      </c>
      <c r="B28" s="73">
        <f>'Student Tracking'!B27</f>
        <v>0</v>
      </c>
      <c r="C28" s="74">
        <f>'Student Tracking'!D27</f>
        <v>0</v>
      </c>
      <c r="D28" s="184" t="str">
        <f>IF('Student Tracking'!E27,'Student Tracking'!E27,"")</f>
        <v/>
      </c>
      <c r="E28" s="184" t="str">
        <f>IF('Student Tracking'!F27,'Student Tracking'!F27,"")</f>
        <v/>
      </c>
      <c r="F28" s="181"/>
      <c r="G28" s="39"/>
      <c r="H28" s="39"/>
      <c r="I28" s="39"/>
      <c r="J28" s="39"/>
      <c r="K28" s="39"/>
      <c r="L28" s="39"/>
      <c r="M28" s="39"/>
      <c r="N28" s="39"/>
      <c r="O28" s="39"/>
      <c r="P28" s="39"/>
      <c r="Q28" s="39"/>
      <c r="R28" s="39"/>
      <c r="S28" s="39"/>
      <c r="T28" s="39"/>
      <c r="U28" s="39"/>
      <c r="V28" s="39"/>
      <c r="W28" s="39"/>
      <c r="X28" s="39"/>
      <c r="Y28" s="39"/>
      <c r="Z28" s="39"/>
      <c r="AA28" s="181"/>
      <c r="AB28" s="39"/>
      <c r="AC28" s="39"/>
      <c r="AD28" s="39"/>
      <c r="AE28" s="39"/>
      <c r="AF28" s="39"/>
      <c r="AG28" s="39"/>
      <c r="AH28" s="39"/>
      <c r="AI28" s="39"/>
      <c r="AJ28" s="39"/>
      <c r="AK28" s="39"/>
      <c r="AL28" s="39"/>
      <c r="AM28" s="39"/>
      <c r="AN28" s="39"/>
      <c r="AO28" s="39"/>
      <c r="AP28" s="39"/>
      <c r="AQ28" s="39"/>
      <c r="AR28" s="39"/>
      <c r="AS28" s="39"/>
      <c r="AT28" s="39"/>
      <c r="AU28" s="39"/>
      <c r="AW28" s="145" t="str">
        <f t="shared" si="10"/>
        <v/>
      </c>
      <c r="AX28" s="146" t="str">
        <f t="shared" si="11"/>
        <v/>
      </c>
      <c r="AY28" s="147" t="str">
        <f t="shared" si="12"/>
        <v xml:space="preserve"> </v>
      </c>
      <c r="AZ28" s="145" t="str">
        <f t="shared" si="13"/>
        <v/>
      </c>
      <c r="BA28" s="146" t="str">
        <f t="shared" si="14"/>
        <v/>
      </c>
      <c r="BB28" s="147" t="str">
        <f t="shared" si="15"/>
        <v xml:space="preserve"> </v>
      </c>
      <c r="BC28" s="145" t="str">
        <f t="shared" si="16"/>
        <v/>
      </c>
      <c r="BD28" s="146" t="str">
        <f t="shared" si="17"/>
        <v/>
      </c>
      <c r="BE28" s="147" t="str">
        <f t="shared" si="18"/>
        <v xml:space="preserve"> </v>
      </c>
      <c r="BF28" s="145" t="str">
        <f t="shared" si="19"/>
        <v/>
      </c>
      <c r="BG28" s="146" t="str">
        <f t="shared" si="20"/>
        <v/>
      </c>
      <c r="BH28" s="148" t="str">
        <f t="shared" si="21"/>
        <v xml:space="preserve"> </v>
      </c>
      <c r="BI28" s="69" t="str">
        <f t="shared" si="22"/>
        <v/>
      </c>
      <c r="BJ28" s="70" t="str">
        <f t="shared" si="23"/>
        <v/>
      </c>
      <c r="BK28" s="142" t="str">
        <f t="shared" si="24"/>
        <v xml:space="preserve"> </v>
      </c>
      <c r="BL28" s="104"/>
      <c r="BM28" s="68">
        <f>COUNTIF('Student Tracking'!G27:N27,"&gt;=1")</f>
        <v>0</v>
      </c>
      <c r="BN28" s="104">
        <f>COUNTIF('Student Tracking'!G27:N27,"0")</f>
        <v>0</v>
      </c>
      <c r="BO28" s="85">
        <f t="shared" si="25"/>
        <v>0</v>
      </c>
      <c r="BP28" s="104" t="str">
        <f t="shared" si="0"/>
        <v/>
      </c>
      <c r="BQ28" s="104" t="str">
        <f t="shared" si="1"/>
        <v/>
      </c>
      <c r="BR28" s="104" t="str">
        <f t="shared" si="26"/>
        <v/>
      </c>
      <c r="BS28" s="303" t="str">
        <f t="shared" si="27"/>
        <v/>
      </c>
      <c r="BT28" s="104"/>
      <c r="BU28" s="68" t="str">
        <f t="shared" si="3"/>
        <v/>
      </c>
      <c r="BV28" s="91" t="str">
        <f t="shared" si="4"/>
        <v/>
      </c>
      <c r="BW28" s="91" t="str">
        <f t="shared" si="5"/>
        <v/>
      </c>
      <c r="BX28" s="91" t="str">
        <f t="shared" si="6"/>
        <v/>
      </c>
      <c r="BY28" s="91" t="str">
        <f t="shared" si="7"/>
        <v/>
      </c>
    </row>
    <row r="29" spans="1:77" x14ac:dyDescent="0.35">
      <c r="A29" s="73">
        <f>'Student Tracking'!A28</f>
        <v>0</v>
      </c>
      <c r="B29" s="73">
        <f>'Student Tracking'!B28</f>
        <v>0</v>
      </c>
      <c r="C29" s="74">
        <f>'Student Tracking'!D28</f>
        <v>0</v>
      </c>
      <c r="D29" s="184" t="str">
        <f>IF('Student Tracking'!E28,'Student Tracking'!E28,"")</f>
        <v/>
      </c>
      <c r="E29" s="184" t="str">
        <f>IF('Student Tracking'!F28,'Student Tracking'!F28,"")</f>
        <v/>
      </c>
      <c r="F29" s="182"/>
      <c r="G29" s="40"/>
      <c r="H29" s="40"/>
      <c r="I29" s="40"/>
      <c r="J29" s="40"/>
      <c r="K29" s="40"/>
      <c r="L29" s="40"/>
      <c r="M29" s="40"/>
      <c r="N29" s="40"/>
      <c r="O29" s="40"/>
      <c r="P29" s="40"/>
      <c r="Q29" s="40"/>
      <c r="R29" s="40"/>
      <c r="S29" s="40"/>
      <c r="T29" s="40"/>
      <c r="U29" s="40"/>
      <c r="V29" s="40"/>
      <c r="W29" s="40"/>
      <c r="X29" s="40"/>
      <c r="Y29" s="40"/>
      <c r="Z29" s="40"/>
      <c r="AA29" s="182"/>
      <c r="AB29" s="40"/>
      <c r="AC29" s="40"/>
      <c r="AD29" s="40"/>
      <c r="AE29" s="40"/>
      <c r="AF29" s="40"/>
      <c r="AG29" s="40"/>
      <c r="AH29" s="40"/>
      <c r="AI29" s="40"/>
      <c r="AJ29" s="40"/>
      <c r="AK29" s="40"/>
      <c r="AL29" s="40"/>
      <c r="AM29" s="40"/>
      <c r="AN29" s="40"/>
      <c r="AO29" s="40"/>
      <c r="AP29" s="40"/>
      <c r="AQ29" s="40"/>
      <c r="AR29" s="40"/>
      <c r="AS29" s="40"/>
      <c r="AT29" s="40"/>
      <c r="AU29" s="40"/>
      <c r="AW29" s="145" t="str">
        <f t="shared" si="10"/>
        <v/>
      </c>
      <c r="AX29" s="146" t="str">
        <f t="shared" si="11"/>
        <v/>
      </c>
      <c r="AY29" s="147" t="str">
        <f t="shared" si="12"/>
        <v xml:space="preserve"> </v>
      </c>
      <c r="AZ29" s="145" t="str">
        <f t="shared" si="13"/>
        <v/>
      </c>
      <c r="BA29" s="146" t="str">
        <f t="shared" si="14"/>
        <v/>
      </c>
      <c r="BB29" s="147" t="str">
        <f t="shared" si="15"/>
        <v xml:space="preserve"> </v>
      </c>
      <c r="BC29" s="145" t="str">
        <f t="shared" si="16"/>
        <v/>
      </c>
      <c r="BD29" s="146" t="str">
        <f t="shared" si="17"/>
        <v/>
      </c>
      <c r="BE29" s="147" t="str">
        <f t="shared" si="18"/>
        <v xml:space="preserve"> </v>
      </c>
      <c r="BF29" s="145" t="str">
        <f t="shared" si="19"/>
        <v/>
      </c>
      <c r="BG29" s="146" t="str">
        <f t="shared" si="20"/>
        <v/>
      </c>
      <c r="BH29" s="148" t="str">
        <f t="shared" si="21"/>
        <v xml:space="preserve"> </v>
      </c>
      <c r="BI29" s="69" t="str">
        <f t="shared" si="22"/>
        <v/>
      </c>
      <c r="BJ29" s="70" t="str">
        <f t="shared" si="23"/>
        <v/>
      </c>
      <c r="BK29" s="142" t="str">
        <f t="shared" si="24"/>
        <v xml:space="preserve"> </v>
      </c>
      <c r="BL29" s="104"/>
      <c r="BM29" s="68">
        <f>COUNTIF('Student Tracking'!G28:N28,"&gt;=1")</f>
        <v>0</v>
      </c>
      <c r="BN29" s="104">
        <f>COUNTIF('Student Tracking'!G28:N28,"0")</f>
        <v>0</v>
      </c>
      <c r="BO29" s="85">
        <f t="shared" si="25"/>
        <v>0</v>
      </c>
      <c r="BP29" s="104" t="str">
        <f t="shared" si="0"/>
        <v/>
      </c>
      <c r="BQ29" s="104" t="str">
        <f t="shared" si="1"/>
        <v/>
      </c>
      <c r="BR29" s="104" t="str">
        <f t="shared" si="26"/>
        <v/>
      </c>
      <c r="BS29" s="303" t="str">
        <f t="shared" si="27"/>
        <v/>
      </c>
      <c r="BT29" s="104"/>
      <c r="BU29" s="68" t="str">
        <f t="shared" si="3"/>
        <v/>
      </c>
      <c r="BV29" s="91" t="str">
        <f t="shared" si="4"/>
        <v/>
      </c>
      <c r="BW29" s="91" t="str">
        <f t="shared" si="5"/>
        <v/>
      </c>
      <c r="BX29" s="91" t="str">
        <f t="shared" si="6"/>
        <v/>
      </c>
      <c r="BY29" s="91" t="str">
        <f t="shared" si="7"/>
        <v/>
      </c>
    </row>
    <row r="30" spans="1:77" x14ac:dyDescent="0.35">
      <c r="A30" s="73">
        <f>'Student Tracking'!A29</f>
        <v>0</v>
      </c>
      <c r="B30" s="73">
        <f>'Student Tracking'!B29</f>
        <v>0</v>
      </c>
      <c r="C30" s="74">
        <f>'Student Tracking'!D29</f>
        <v>0</v>
      </c>
      <c r="D30" s="184" t="str">
        <f>IF('Student Tracking'!E29,'Student Tracking'!E29,"")</f>
        <v/>
      </c>
      <c r="E30" s="184" t="str">
        <f>IF('Student Tracking'!F29,'Student Tracking'!F29,"")</f>
        <v/>
      </c>
      <c r="F30" s="181"/>
      <c r="G30" s="39"/>
      <c r="H30" s="39"/>
      <c r="I30" s="39"/>
      <c r="J30" s="39"/>
      <c r="K30" s="39"/>
      <c r="L30" s="39"/>
      <c r="M30" s="39"/>
      <c r="N30" s="39"/>
      <c r="O30" s="39"/>
      <c r="P30" s="39"/>
      <c r="Q30" s="39"/>
      <c r="R30" s="39"/>
      <c r="S30" s="39"/>
      <c r="T30" s="39"/>
      <c r="U30" s="39"/>
      <c r="V30" s="39"/>
      <c r="W30" s="39"/>
      <c r="X30" s="39"/>
      <c r="Y30" s="39"/>
      <c r="Z30" s="39"/>
      <c r="AA30" s="181"/>
      <c r="AB30" s="39"/>
      <c r="AC30" s="39"/>
      <c r="AD30" s="39"/>
      <c r="AE30" s="39"/>
      <c r="AF30" s="39"/>
      <c r="AG30" s="39"/>
      <c r="AH30" s="39"/>
      <c r="AI30" s="39"/>
      <c r="AJ30" s="39"/>
      <c r="AK30" s="39"/>
      <c r="AL30" s="39"/>
      <c r="AM30" s="39"/>
      <c r="AN30" s="39"/>
      <c r="AO30" s="39"/>
      <c r="AP30" s="39"/>
      <c r="AQ30" s="39"/>
      <c r="AR30" s="39"/>
      <c r="AS30" s="39"/>
      <c r="AT30" s="39"/>
      <c r="AU30" s="39"/>
      <c r="AW30" s="145" t="str">
        <f t="shared" si="10"/>
        <v/>
      </c>
      <c r="AX30" s="146" t="str">
        <f t="shared" si="11"/>
        <v/>
      </c>
      <c r="AY30" s="147" t="str">
        <f t="shared" si="12"/>
        <v xml:space="preserve"> </v>
      </c>
      <c r="AZ30" s="145" t="str">
        <f t="shared" si="13"/>
        <v/>
      </c>
      <c r="BA30" s="146" t="str">
        <f t="shared" si="14"/>
        <v/>
      </c>
      <c r="BB30" s="147" t="str">
        <f t="shared" si="15"/>
        <v xml:space="preserve"> </v>
      </c>
      <c r="BC30" s="145" t="str">
        <f t="shared" si="16"/>
        <v/>
      </c>
      <c r="BD30" s="146" t="str">
        <f t="shared" si="17"/>
        <v/>
      </c>
      <c r="BE30" s="147" t="str">
        <f t="shared" si="18"/>
        <v xml:space="preserve"> </v>
      </c>
      <c r="BF30" s="145" t="str">
        <f t="shared" si="19"/>
        <v/>
      </c>
      <c r="BG30" s="146" t="str">
        <f t="shared" si="20"/>
        <v/>
      </c>
      <c r="BH30" s="148" t="str">
        <f t="shared" si="21"/>
        <v xml:space="preserve"> </v>
      </c>
      <c r="BI30" s="69" t="str">
        <f t="shared" si="22"/>
        <v/>
      </c>
      <c r="BJ30" s="70" t="str">
        <f t="shared" si="23"/>
        <v/>
      </c>
      <c r="BK30" s="142" t="str">
        <f t="shared" si="24"/>
        <v xml:space="preserve"> </v>
      </c>
      <c r="BL30" s="104"/>
      <c r="BM30" s="68">
        <f>COUNTIF('Student Tracking'!G29:N29,"&gt;=1")</f>
        <v>0</v>
      </c>
      <c r="BN30" s="104">
        <f>COUNTIF('Student Tracking'!G29:N29,"0")</f>
        <v>0</v>
      </c>
      <c r="BO30" s="85">
        <f t="shared" si="25"/>
        <v>0</v>
      </c>
      <c r="BP30" s="104" t="str">
        <f t="shared" si="0"/>
        <v/>
      </c>
      <c r="BQ30" s="104" t="str">
        <f t="shared" si="1"/>
        <v/>
      </c>
      <c r="BR30" s="104" t="str">
        <f t="shared" si="26"/>
        <v/>
      </c>
      <c r="BS30" s="303" t="str">
        <f t="shared" si="27"/>
        <v/>
      </c>
      <c r="BT30" s="104"/>
      <c r="BU30" s="68" t="str">
        <f t="shared" si="3"/>
        <v/>
      </c>
      <c r="BV30" s="91" t="str">
        <f t="shared" si="4"/>
        <v/>
      </c>
      <c r="BW30" s="91" t="str">
        <f t="shared" si="5"/>
        <v/>
      </c>
      <c r="BX30" s="91" t="str">
        <f t="shared" si="6"/>
        <v/>
      </c>
      <c r="BY30" s="91" t="str">
        <f t="shared" si="7"/>
        <v/>
      </c>
    </row>
    <row r="31" spans="1:77" x14ac:dyDescent="0.35">
      <c r="A31" s="73">
        <f>'Student Tracking'!A30</f>
        <v>0</v>
      </c>
      <c r="B31" s="73">
        <f>'Student Tracking'!B30</f>
        <v>0</v>
      </c>
      <c r="C31" s="74">
        <f>'Student Tracking'!D30</f>
        <v>0</v>
      </c>
      <c r="D31" s="184" t="str">
        <f>IF('Student Tracking'!E30,'Student Tracking'!E30,"")</f>
        <v/>
      </c>
      <c r="E31" s="184" t="str">
        <f>IF('Student Tracking'!F30,'Student Tracking'!F30,"")</f>
        <v/>
      </c>
      <c r="F31" s="182"/>
      <c r="G31" s="40"/>
      <c r="H31" s="40"/>
      <c r="I31" s="40"/>
      <c r="J31" s="40"/>
      <c r="K31" s="40"/>
      <c r="L31" s="40"/>
      <c r="M31" s="40"/>
      <c r="N31" s="40"/>
      <c r="O31" s="40"/>
      <c r="P31" s="40"/>
      <c r="Q31" s="40"/>
      <c r="R31" s="40"/>
      <c r="S31" s="40"/>
      <c r="T31" s="40"/>
      <c r="U31" s="40"/>
      <c r="V31" s="40"/>
      <c r="W31" s="40"/>
      <c r="X31" s="40"/>
      <c r="Y31" s="40"/>
      <c r="Z31" s="40"/>
      <c r="AA31" s="182"/>
      <c r="AB31" s="40"/>
      <c r="AC31" s="40"/>
      <c r="AD31" s="40"/>
      <c r="AE31" s="40"/>
      <c r="AF31" s="40"/>
      <c r="AG31" s="40"/>
      <c r="AH31" s="40"/>
      <c r="AI31" s="40"/>
      <c r="AJ31" s="40"/>
      <c r="AK31" s="40"/>
      <c r="AL31" s="40"/>
      <c r="AM31" s="40"/>
      <c r="AN31" s="40"/>
      <c r="AO31" s="40"/>
      <c r="AP31" s="40"/>
      <c r="AQ31" s="40"/>
      <c r="AR31" s="40"/>
      <c r="AS31" s="40"/>
      <c r="AT31" s="40"/>
      <c r="AU31" s="40"/>
      <c r="AW31" s="145" t="str">
        <f t="shared" si="10"/>
        <v/>
      </c>
      <c r="AX31" s="146" t="str">
        <f t="shared" si="11"/>
        <v/>
      </c>
      <c r="AY31" s="147" t="str">
        <f t="shared" si="12"/>
        <v xml:space="preserve"> </v>
      </c>
      <c r="AZ31" s="145" t="str">
        <f t="shared" si="13"/>
        <v/>
      </c>
      <c r="BA31" s="146" t="str">
        <f t="shared" si="14"/>
        <v/>
      </c>
      <c r="BB31" s="147" t="str">
        <f t="shared" si="15"/>
        <v xml:space="preserve"> </v>
      </c>
      <c r="BC31" s="145" t="str">
        <f t="shared" si="16"/>
        <v/>
      </c>
      <c r="BD31" s="146" t="str">
        <f t="shared" si="17"/>
        <v/>
      </c>
      <c r="BE31" s="147" t="str">
        <f t="shared" si="18"/>
        <v xml:space="preserve"> </v>
      </c>
      <c r="BF31" s="145" t="str">
        <f t="shared" si="19"/>
        <v/>
      </c>
      <c r="BG31" s="146" t="str">
        <f t="shared" si="20"/>
        <v/>
      </c>
      <c r="BH31" s="148" t="str">
        <f t="shared" si="21"/>
        <v xml:space="preserve"> </v>
      </c>
      <c r="BI31" s="69" t="str">
        <f t="shared" si="22"/>
        <v/>
      </c>
      <c r="BJ31" s="70" t="str">
        <f t="shared" si="23"/>
        <v/>
      </c>
      <c r="BK31" s="142" t="str">
        <f t="shared" si="24"/>
        <v xml:space="preserve"> </v>
      </c>
      <c r="BL31" s="104"/>
      <c r="BM31" s="68">
        <f>COUNTIF('Student Tracking'!G30:N30,"&gt;=1")</f>
        <v>0</v>
      </c>
      <c r="BN31" s="104">
        <f>COUNTIF('Student Tracking'!G30:N30,"0")</f>
        <v>0</v>
      </c>
      <c r="BO31" s="85">
        <f t="shared" si="25"/>
        <v>0</v>
      </c>
      <c r="BP31" s="104" t="str">
        <f t="shared" si="0"/>
        <v/>
      </c>
      <c r="BQ31" s="104" t="str">
        <f t="shared" si="1"/>
        <v/>
      </c>
      <c r="BR31" s="104" t="str">
        <f t="shared" si="26"/>
        <v/>
      </c>
      <c r="BS31" s="303" t="str">
        <f t="shared" si="27"/>
        <v/>
      </c>
      <c r="BT31" s="104"/>
      <c r="BU31" s="68" t="str">
        <f t="shared" si="3"/>
        <v/>
      </c>
      <c r="BV31" s="91" t="str">
        <f t="shared" si="4"/>
        <v/>
      </c>
      <c r="BW31" s="91" t="str">
        <f t="shared" si="5"/>
        <v/>
      </c>
      <c r="BX31" s="91" t="str">
        <f t="shared" si="6"/>
        <v/>
      </c>
      <c r="BY31" s="91" t="str">
        <f t="shared" si="7"/>
        <v/>
      </c>
    </row>
    <row r="32" spans="1:77" x14ac:dyDescent="0.35">
      <c r="A32" s="73">
        <f>'Student Tracking'!A31</f>
        <v>0</v>
      </c>
      <c r="B32" s="73">
        <f>'Student Tracking'!B31</f>
        <v>0</v>
      </c>
      <c r="C32" s="74">
        <f>'Student Tracking'!D31</f>
        <v>0</v>
      </c>
      <c r="D32" s="184" t="str">
        <f>IF('Student Tracking'!E31,'Student Tracking'!E31,"")</f>
        <v/>
      </c>
      <c r="E32" s="184" t="str">
        <f>IF('Student Tracking'!F31,'Student Tracking'!F31,"")</f>
        <v/>
      </c>
      <c r="F32" s="181"/>
      <c r="G32" s="39"/>
      <c r="H32" s="39"/>
      <c r="I32" s="39"/>
      <c r="J32" s="39"/>
      <c r="K32" s="39"/>
      <c r="L32" s="39"/>
      <c r="M32" s="39"/>
      <c r="N32" s="39"/>
      <c r="O32" s="39"/>
      <c r="P32" s="39"/>
      <c r="Q32" s="39"/>
      <c r="R32" s="39"/>
      <c r="S32" s="39"/>
      <c r="T32" s="39"/>
      <c r="U32" s="39"/>
      <c r="V32" s="39"/>
      <c r="W32" s="39"/>
      <c r="X32" s="39"/>
      <c r="Y32" s="39"/>
      <c r="Z32" s="39"/>
      <c r="AA32" s="181"/>
      <c r="AB32" s="39"/>
      <c r="AC32" s="39"/>
      <c r="AD32" s="39"/>
      <c r="AE32" s="39"/>
      <c r="AF32" s="39"/>
      <c r="AG32" s="39"/>
      <c r="AH32" s="39"/>
      <c r="AI32" s="39"/>
      <c r="AJ32" s="39"/>
      <c r="AK32" s="39"/>
      <c r="AL32" s="39"/>
      <c r="AM32" s="39"/>
      <c r="AN32" s="39"/>
      <c r="AO32" s="39"/>
      <c r="AP32" s="39"/>
      <c r="AQ32" s="39"/>
      <c r="AR32" s="39"/>
      <c r="AS32" s="39"/>
      <c r="AT32" s="39"/>
      <c r="AU32" s="39"/>
      <c r="AW32" s="145" t="str">
        <f t="shared" si="10"/>
        <v/>
      </c>
      <c r="AX32" s="146" t="str">
        <f t="shared" si="11"/>
        <v/>
      </c>
      <c r="AY32" s="147" t="str">
        <f t="shared" si="12"/>
        <v xml:space="preserve"> </v>
      </c>
      <c r="AZ32" s="145" t="str">
        <f t="shared" si="13"/>
        <v/>
      </c>
      <c r="BA32" s="146" t="str">
        <f t="shared" si="14"/>
        <v/>
      </c>
      <c r="BB32" s="147" t="str">
        <f t="shared" si="15"/>
        <v xml:space="preserve"> </v>
      </c>
      <c r="BC32" s="145" t="str">
        <f t="shared" si="16"/>
        <v/>
      </c>
      <c r="BD32" s="146" t="str">
        <f t="shared" si="17"/>
        <v/>
      </c>
      <c r="BE32" s="147" t="str">
        <f t="shared" si="18"/>
        <v xml:space="preserve"> </v>
      </c>
      <c r="BF32" s="145" t="str">
        <f t="shared" si="19"/>
        <v/>
      </c>
      <c r="BG32" s="146" t="str">
        <f t="shared" si="20"/>
        <v/>
      </c>
      <c r="BH32" s="148" t="str">
        <f t="shared" si="21"/>
        <v xml:space="preserve"> </v>
      </c>
      <c r="BI32" s="69" t="str">
        <f t="shared" si="22"/>
        <v/>
      </c>
      <c r="BJ32" s="70" t="str">
        <f t="shared" si="23"/>
        <v/>
      </c>
      <c r="BK32" s="142" t="str">
        <f t="shared" si="24"/>
        <v xml:space="preserve"> </v>
      </c>
      <c r="BL32" s="104"/>
      <c r="BM32" s="68">
        <f>COUNTIF('Student Tracking'!G31:N31,"&gt;=1")</f>
        <v>0</v>
      </c>
      <c r="BN32" s="104">
        <f>COUNTIF('Student Tracking'!G31:N31,"0")</f>
        <v>0</v>
      </c>
      <c r="BO32" s="85">
        <f t="shared" si="25"/>
        <v>0</v>
      </c>
      <c r="BP32" s="104" t="str">
        <f t="shared" si="0"/>
        <v/>
      </c>
      <c r="BQ32" s="104" t="str">
        <f t="shared" si="1"/>
        <v/>
      </c>
      <c r="BR32" s="104" t="str">
        <f t="shared" si="26"/>
        <v/>
      </c>
      <c r="BS32" s="303" t="str">
        <f t="shared" si="27"/>
        <v/>
      </c>
      <c r="BT32" s="104"/>
      <c r="BU32" s="68" t="str">
        <f t="shared" si="3"/>
        <v/>
      </c>
      <c r="BV32" s="91" t="str">
        <f t="shared" si="4"/>
        <v/>
      </c>
      <c r="BW32" s="91" t="str">
        <f t="shared" si="5"/>
        <v/>
      </c>
      <c r="BX32" s="91" t="str">
        <f t="shared" si="6"/>
        <v/>
      </c>
      <c r="BY32" s="91" t="str">
        <f t="shared" si="7"/>
        <v/>
      </c>
    </row>
    <row r="33" spans="1:77" x14ac:dyDescent="0.35">
      <c r="A33" s="73">
        <f>'Student Tracking'!A32</f>
        <v>0</v>
      </c>
      <c r="B33" s="73">
        <f>'Student Tracking'!B32</f>
        <v>0</v>
      </c>
      <c r="C33" s="74">
        <f>'Student Tracking'!D32</f>
        <v>0</v>
      </c>
      <c r="D33" s="184" t="str">
        <f>IF('Student Tracking'!E32,'Student Tracking'!E32,"")</f>
        <v/>
      </c>
      <c r="E33" s="184" t="str">
        <f>IF('Student Tracking'!F32,'Student Tracking'!F32,"")</f>
        <v/>
      </c>
      <c r="F33" s="182"/>
      <c r="G33" s="40"/>
      <c r="H33" s="40"/>
      <c r="I33" s="40"/>
      <c r="J33" s="40"/>
      <c r="K33" s="40"/>
      <c r="L33" s="40"/>
      <c r="M33" s="40"/>
      <c r="N33" s="40"/>
      <c r="O33" s="40"/>
      <c r="P33" s="40"/>
      <c r="Q33" s="40"/>
      <c r="R33" s="40"/>
      <c r="S33" s="40"/>
      <c r="T33" s="40"/>
      <c r="U33" s="40"/>
      <c r="V33" s="40"/>
      <c r="W33" s="40"/>
      <c r="X33" s="40"/>
      <c r="Y33" s="40"/>
      <c r="Z33" s="40"/>
      <c r="AA33" s="182"/>
      <c r="AB33" s="40"/>
      <c r="AC33" s="40"/>
      <c r="AD33" s="40"/>
      <c r="AE33" s="40"/>
      <c r="AF33" s="40"/>
      <c r="AG33" s="40"/>
      <c r="AH33" s="40"/>
      <c r="AI33" s="40"/>
      <c r="AJ33" s="40"/>
      <c r="AK33" s="40"/>
      <c r="AL33" s="40"/>
      <c r="AM33" s="40"/>
      <c r="AN33" s="40"/>
      <c r="AO33" s="40"/>
      <c r="AP33" s="40"/>
      <c r="AQ33" s="40"/>
      <c r="AR33" s="40"/>
      <c r="AS33" s="40"/>
      <c r="AT33" s="40"/>
      <c r="AU33" s="40"/>
      <c r="AW33" s="145" t="str">
        <f t="shared" si="10"/>
        <v/>
      </c>
      <c r="AX33" s="146" t="str">
        <f t="shared" si="11"/>
        <v/>
      </c>
      <c r="AY33" s="147" t="str">
        <f t="shared" si="12"/>
        <v xml:space="preserve"> </v>
      </c>
      <c r="AZ33" s="145" t="str">
        <f t="shared" si="13"/>
        <v/>
      </c>
      <c r="BA33" s="146" t="str">
        <f t="shared" si="14"/>
        <v/>
      </c>
      <c r="BB33" s="147" t="str">
        <f t="shared" si="15"/>
        <v xml:space="preserve"> </v>
      </c>
      <c r="BC33" s="145" t="str">
        <f t="shared" si="16"/>
        <v/>
      </c>
      <c r="BD33" s="146" t="str">
        <f t="shared" si="17"/>
        <v/>
      </c>
      <c r="BE33" s="147" t="str">
        <f t="shared" si="18"/>
        <v xml:space="preserve"> </v>
      </c>
      <c r="BF33" s="145" t="str">
        <f t="shared" si="19"/>
        <v/>
      </c>
      <c r="BG33" s="146" t="str">
        <f t="shared" si="20"/>
        <v/>
      </c>
      <c r="BH33" s="148" t="str">
        <f t="shared" si="21"/>
        <v xml:space="preserve"> </v>
      </c>
      <c r="BI33" s="69" t="str">
        <f t="shared" si="22"/>
        <v/>
      </c>
      <c r="BJ33" s="70" t="str">
        <f t="shared" si="23"/>
        <v/>
      </c>
      <c r="BK33" s="142" t="str">
        <f t="shared" si="24"/>
        <v xml:space="preserve"> </v>
      </c>
      <c r="BL33" s="104"/>
      <c r="BM33" s="68">
        <f>COUNTIF('Student Tracking'!G32:N32,"&gt;=1")</f>
        <v>0</v>
      </c>
      <c r="BN33" s="104">
        <f>COUNTIF('Student Tracking'!G32:N32,"0")</f>
        <v>0</v>
      </c>
      <c r="BO33" s="85">
        <f t="shared" si="25"/>
        <v>0</v>
      </c>
      <c r="BP33" s="104" t="str">
        <f t="shared" si="0"/>
        <v/>
      </c>
      <c r="BQ33" s="104" t="str">
        <f t="shared" si="1"/>
        <v/>
      </c>
      <c r="BR33" s="104" t="str">
        <f t="shared" si="26"/>
        <v/>
      </c>
      <c r="BS33" s="303" t="str">
        <f t="shared" si="27"/>
        <v/>
      </c>
      <c r="BT33" s="104"/>
      <c r="BU33" s="68" t="str">
        <f t="shared" si="3"/>
        <v/>
      </c>
      <c r="BV33" s="91" t="str">
        <f t="shared" si="4"/>
        <v/>
      </c>
      <c r="BW33" s="91" t="str">
        <f t="shared" si="5"/>
        <v/>
      </c>
      <c r="BX33" s="91" t="str">
        <f t="shared" si="6"/>
        <v/>
      </c>
      <c r="BY33" s="91" t="str">
        <f t="shared" si="7"/>
        <v/>
      </c>
    </row>
    <row r="34" spans="1:77" x14ac:dyDescent="0.35">
      <c r="A34" s="73">
        <f>'Student Tracking'!A33</f>
        <v>0</v>
      </c>
      <c r="B34" s="73">
        <f>'Student Tracking'!B33</f>
        <v>0</v>
      </c>
      <c r="C34" s="74">
        <f>'Student Tracking'!D33</f>
        <v>0</v>
      </c>
      <c r="D34" s="184" t="str">
        <f>IF('Student Tracking'!E33,'Student Tracking'!E33,"")</f>
        <v/>
      </c>
      <c r="E34" s="184" t="str">
        <f>IF('Student Tracking'!F33,'Student Tracking'!F33,"")</f>
        <v/>
      </c>
      <c r="F34" s="181"/>
      <c r="G34" s="39"/>
      <c r="H34" s="39"/>
      <c r="I34" s="39"/>
      <c r="J34" s="39"/>
      <c r="K34" s="39"/>
      <c r="L34" s="39"/>
      <c r="M34" s="39"/>
      <c r="N34" s="39"/>
      <c r="O34" s="39"/>
      <c r="P34" s="39"/>
      <c r="Q34" s="39"/>
      <c r="R34" s="39"/>
      <c r="S34" s="39"/>
      <c r="T34" s="39"/>
      <c r="U34" s="39"/>
      <c r="V34" s="39"/>
      <c r="W34" s="39"/>
      <c r="X34" s="39"/>
      <c r="Y34" s="39"/>
      <c r="Z34" s="39"/>
      <c r="AA34" s="181"/>
      <c r="AB34" s="39"/>
      <c r="AC34" s="39"/>
      <c r="AD34" s="39"/>
      <c r="AE34" s="39"/>
      <c r="AF34" s="39"/>
      <c r="AG34" s="39"/>
      <c r="AH34" s="39"/>
      <c r="AI34" s="39"/>
      <c r="AJ34" s="39"/>
      <c r="AK34" s="39"/>
      <c r="AL34" s="39"/>
      <c r="AM34" s="39"/>
      <c r="AN34" s="39"/>
      <c r="AO34" s="39"/>
      <c r="AP34" s="39"/>
      <c r="AQ34" s="39"/>
      <c r="AR34" s="39"/>
      <c r="AS34" s="39"/>
      <c r="AT34" s="39"/>
      <c r="AU34" s="39"/>
      <c r="AW34" s="145" t="str">
        <f t="shared" si="10"/>
        <v/>
      </c>
      <c r="AX34" s="146" t="str">
        <f t="shared" si="11"/>
        <v/>
      </c>
      <c r="AY34" s="147" t="str">
        <f t="shared" si="12"/>
        <v xml:space="preserve"> </v>
      </c>
      <c r="AZ34" s="145" t="str">
        <f t="shared" si="13"/>
        <v/>
      </c>
      <c r="BA34" s="146" t="str">
        <f t="shared" si="14"/>
        <v/>
      </c>
      <c r="BB34" s="147" t="str">
        <f t="shared" si="15"/>
        <v xml:space="preserve"> </v>
      </c>
      <c r="BC34" s="145" t="str">
        <f t="shared" si="16"/>
        <v/>
      </c>
      <c r="BD34" s="146" t="str">
        <f t="shared" si="17"/>
        <v/>
      </c>
      <c r="BE34" s="147" t="str">
        <f t="shared" si="18"/>
        <v xml:space="preserve"> </v>
      </c>
      <c r="BF34" s="145" t="str">
        <f t="shared" si="19"/>
        <v/>
      </c>
      <c r="BG34" s="146" t="str">
        <f t="shared" si="20"/>
        <v/>
      </c>
      <c r="BH34" s="148" t="str">
        <f t="shared" si="21"/>
        <v xml:space="preserve"> </v>
      </c>
      <c r="BI34" s="69" t="str">
        <f t="shared" si="22"/>
        <v/>
      </c>
      <c r="BJ34" s="70" t="str">
        <f t="shared" si="23"/>
        <v/>
      </c>
      <c r="BK34" s="142" t="str">
        <f t="shared" si="24"/>
        <v xml:space="preserve"> </v>
      </c>
      <c r="BL34" s="104"/>
      <c r="BM34" s="68">
        <f>COUNTIF('Student Tracking'!G33:N33,"&gt;=1")</f>
        <v>0</v>
      </c>
      <c r="BN34" s="104">
        <f>COUNTIF('Student Tracking'!G33:N33,"0")</f>
        <v>0</v>
      </c>
      <c r="BO34" s="85">
        <f t="shared" si="25"/>
        <v>0</v>
      </c>
      <c r="BP34" s="104" t="str">
        <f t="shared" si="0"/>
        <v/>
      </c>
      <c r="BQ34" s="104" t="str">
        <f t="shared" si="1"/>
        <v/>
      </c>
      <c r="BR34" s="104" t="str">
        <f t="shared" si="26"/>
        <v/>
      </c>
      <c r="BS34" s="303" t="str">
        <f t="shared" si="27"/>
        <v/>
      </c>
      <c r="BT34" s="104"/>
      <c r="BU34" s="68" t="str">
        <f t="shared" si="3"/>
        <v/>
      </c>
      <c r="BV34" s="91" t="str">
        <f t="shared" si="4"/>
        <v/>
      </c>
      <c r="BW34" s="91" t="str">
        <f t="shared" si="5"/>
        <v/>
      </c>
      <c r="BX34" s="91" t="str">
        <f t="shared" si="6"/>
        <v/>
      </c>
      <c r="BY34" s="91" t="str">
        <f t="shared" si="7"/>
        <v/>
      </c>
    </row>
    <row r="35" spans="1:77" x14ac:dyDescent="0.35">
      <c r="A35" s="73">
        <f>'Student Tracking'!A34</f>
        <v>0</v>
      </c>
      <c r="B35" s="73">
        <f>'Student Tracking'!B34</f>
        <v>0</v>
      </c>
      <c r="C35" s="74">
        <f>'Student Tracking'!D34</f>
        <v>0</v>
      </c>
      <c r="D35" s="184" t="str">
        <f>IF('Student Tracking'!E34,'Student Tracking'!E34,"")</f>
        <v/>
      </c>
      <c r="E35" s="184" t="str">
        <f>IF('Student Tracking'!F34,'Student Tracking'!F34,"")</f>
        <v/>
      </c>
      <c r="F35" s="182"/>
      <c r="G35" s="40"/>
      <c r="H35" s="40"/>
      <c r="I35" s="40"/>
      <c r="J35" s="40"/>
      <c r="K35" s="40"/>
      <c r="L35" s="40"/>
      <c r="M35" s="40"/>
      <c r="N35" s="40"/>
      <c r="O35" s="40"/>
      <c r="P35" s="40"/>
      <c r="Q35" s="40"/>
      <c r="R35" s="40"/>
      <c r="S35" s="40"/>
      <c r="T35" s="40"/>
      <c r="U35" s="40"/>
      <c r="V35" s="40"/>
      <c r="W35" s="40"/>
      <c r="X35" s="40"/>
      <c r="Y35" s="40"/>
      <c r="Z35" s="40"/>
      <c r="AA35" s="182"/>
      <c r="AB35" s="40"/>
      <c r="AC35" s="40"/>
      <c r="AD35" s="40"/>
      <c r="AE35" s="40"/>
      <c r="AF35" s="40"/>
      <c r="AG35" s="40"/>
      <c r="AH35" s="40"/>
      <c r="AI35" s="40"/>
      <c r="AJ35" s="40"/>
      <c r="AK35" s="40"/>
      <c r="AL35" s="40"/>
      <c r="AM35" s="40"/>
      <c r="AN35" s="40"/>
      <c r="AO35" s="40"/>
      <c r="AP35" s="40"/>
      <c r="AQ35" s="40"/>
      <c r="AR35" s="40"/>
      <c r="AS35" s="40"/>
      <c r="AT35" s="40"/>
      <c r="AU35" s="40"/>
      <c r="AW35" s="145" t="str">
        <f t="shared" si="10"/>
        <v/>
      </c>
      <c r="AX35" s="146" t="str">
        <f t="shared" si="11"/>
        <v/>
      </c>
      <c r="AY35" s="147" t="str">
        <f t="shared" si="12"/>
        <v xml:space="preserve"> </v>
      </c>
      <c r="AZ35" s="145" t="str">
        <f t="shared" si="13"/>
        <v/>
      </c>
      <c r="BA35" s="146" t="str">
        <f t="shared" si="14"/>
        <v/>
      </c>
      <c r="BB35" s="147" t="str">
        <f t="shared" si="15"/>
        <v xml:space="preserve"> </v>
      </c>
      <c r="BC35" s="145" t="str">
        <f t="shared" si="16"/>
        <v/>
      </c>
      <c r="BD35" s="146" t="str">
        <f t="shared" si="17"/>
        <v/>
      </c>
      <c r="BE35" s="147" t="str">
        <f t="shared" si="18"/>
        <v xml:space="preserve"> </v>
      </c>
      <c r="BF35" s="145" t="str">
        <f t="shared" si="19"/>
        <v/>
      </c>
      <c r="BG35" s="146" t="str">
        <f t="shared" si="20"/>
        <v/>
      </c>
      <c r="BH35" s="148" t="str">
        <f t="shared" si="21"/>
        <v xml:space="preserve"> </v>
      </c>
      <c r="BI35" s="69" t="str">
        <f t="shared" si="22"/>
        <v/>
      </c>
      <c r="BJ35" s="70" t="str">
        <f t="shared" si="23"/>
        <v/>
      </c>
      <c r="BK35" s="142" t="str">
        <f t="shared" si="24"/>
        <v xml:space="preserve"> </v>
      </c>
      <c r="BL35" s="104"/>
      <c r="BM35" s="68">
        <f>COUNTIF('Student Tracking'!G34:N34,"&gt;=1")</f>
        <v>0</v>
      </c>
      <c r="BN35" s="104">
        <f>COUNTIF('Student Tracking'!G34:N34,"0")</f>
        <v>0</v>
      </c>
      <c r="BO35" s="85">
        <f t="shared" si="25"/>
        <v>0</v>
      </c>
      <c r="BP35" s="104" t="str">
        <f t="shared" si="0"/>
        <v/>
      </c>
      <c r="BQ35" s="104" t="str">
        <f t="shared" si="1"/>
        <v/>
      </c>
      <c r="BR35" s="104" t="str">
        <f t="shared" si="26"/>
        <v/>
      </c>
      <c r="BS35" s="303" t="str">
        <f t="shared" si="27"/>
        <v/>
      </c>
      <c r="BT35" s="104"/>
      <c r="BU35" s="68" t="str">
        <f t="shared" si="3"/>
        <v/>
      </c>
      <c r="BV35" s="91" t="str">
        <f t="shared" si="4"/>
        <v/>
      </c>
      <c r="BW35" s="91" t="str">
        <f t="shared" si="5"/>
        <v/>
      </c>
      <c r="BX35" s="91" t="str">
        <f t="shared" si="6"/>
        <v/>
      </c>
      <c r="BY35" s="91" t="str">
        <f t="shared" si="7"/>
        <v/>
      </c>
    </row>
    <row r="36" spans="1:77" x14ac:dyDescent="0.35">
      <c r="A36" s="73">
        <f>'Student Tracking'!A35</f>
        <v>0</v>
      </c>
      <c r="B36" s="73">
        <f>'Student Tracking'!B35</f>
        <v>0</v>
      </c>
      <c r="C36" s="74">
        <f>'Student Tracking'!D35</f>
        <v>0</v>
      </c>
      <c r="D36" s="184" t="str">
        <f>IF('Student Tracking'!E35,'Student Tracking'!E35,"")</f>
        <v/>
      </c>
      <c r="E36" s="184" t="str">
        <f>IF('Student Tracking'!F35,'Student Tracking'!F35,"")</f>
        <v/>
      </c>
      <c r="F36" s="181"/>
      <c r="G36" s="39"/>
      <c r="H36" s="39"/>
      <c r="I36" s="39"/>
      <c r="J36" s="39"/>
      <c r="K36" s="39"/>
      <c r="L36" s="39"/>
      <c r="M36" s="39"/>
      <c r="N36" s="39"/>
      <c r="O36" s="39"/>
      <c r="P36" s="39"/>
      <c r="Q36" s="39"/>
      <c r="R36" s="39"/>
      <c r="S36" s="39"/>
      <c r="T36" s="39"/>
      <c r="U36" s="39"/>
      <c r="V36" s="39"/>
      <c r="W36" s="39"/>
      <c r="X36" s="39"/>
      <c r="Y36" s="39"/>
      <c r="Z36" s="39"/>
      <c r="AA36" s="181"/>
      <c r="AB36" s="39"/>
      <c r="AC36" s="39"/>
      <c r="AD36" s="39"/>
      <c r="AE36" s="39"/>
      <c r="AF36" s="39"/>
      <c r="AG36" s="39"/>
      <c r="AH36" s="39"/>
      <c r="AI36" s="39"/>
      <c r="AJ36" s="39"/>
      <c r="AK36" s="39"/>
      <c r="AL36" s="39"/>
      <c r="AM36" s="39"/>
      <c r="AN36" s="39"/>
      <c r="AO36" s="39"/>
      <c r="AP36" s="39"/>
      <c r="AQ36" s="39"/>
      <c r="AR36" s="39"/>
      <c r="AS36" s="39"/>
      <c r="AT36" s="39"/>
      <c r="AU36" s="39"/>
      <c r="AW36" s="145" t="str">
        <f t="shared" si="10"/>
        <v/>
      </c>
      <c r="AX36" s="146" t="str">
        <f t="shared" si="11"/>
        <v/>
      </c>
      <c r="AY36" s="147" t="str">
        <f t="shared" si="12"/>
        <v xml:space="preserve"> </v>
      </c>
      <c r="AZ36" s="145" t="str">
        <f t="shared" si="13"/>
        <v/>
      </c>
      <c r="BA36" s="146" t="str">
        <f t="shared" si="14"/>
        <v/>
      </c>
      <c r="BB36" s="147" t="str">
        <f t="shared" si="15"/>
        <v xml:space="preserve"> </v>
      </c>
      <c r="BC36" s="145" t="str">
        <f t="shared" si="16"/>
        <v/>
      </c>
      <c r="BD36" s="146" t="str">
        <f t="shared" si="17"/>
        <v/>
      </c>
      <c r="BE36" s="147" t="str">
        <f t="shared" si="18"/>
        <v xml:space="preserve"> </v>
      </c>
      <c r="BF36" s="145" t="str">
        <f t="shared" si="19"/>
        <v/>
      </c>
      <c r="BG36" s="146" t="str">
        <f t="shared" si="20"/>
        <v/>
      </c>
      <c r="BH36" s="148" t="str">
        <f t="shared" si="21"/>
        <v xml:space="preserve"> </v>
      </c>
      <c r="BI36" s="69" t="str">
        <f t="shared" si="22"/>
        <v/>
      </c>
      <c r="BJ36" s="70" t="str">
        <f t="shared" si="23"/>
        <v/>
      </c>
      <c r="BK36" s="142" t="str">
        <f t="shared" si="24"/>
        <v xml:space="preserve"> </v>
      </c>
      <c r="BL36" s="104"/>
      <c r="BM36" s="68">
        <f>COUNTIF('Student Tracking'!G35:N35,"&gt;=1")</f>
        <v>0</v>
      </c>
      <c r="BN36" s="104">
        <f>COUNTIF('Student Tracking'!G35:N35,"0")</f>
        <v>0</v>
      </c>
      <c r="BO36" s="85">
        <f t="shared" si="25"/>
        <v>0</v>
      </c>
      <c r="BP36" s="104" t="str">
        <f t="shared" si="0"/>
        <v/>
      </c>
      <c r="BQ36" s="104" t="str">
        <f t="shared" si="1"/>
        <v/>
      </c>
      <c r="BR36" s="104" t="str">
        <f t="shared" si="26"/>
        <v/>
      </c>
      <c r="BS36" s="303" t="str">
        <f t="shared" si="27"/>
        <v/>
      </c>
      <c r="BT36" s="104"/>
      <c r="BU36" s="68" t="str">
        <f t="shared" si="3"/>
        <v/>
      </c>
      <c r="BV36" s="91" t="str">
        <f t="shared" si="4"/>
        <v/>
      </c>
      <c r="BW36" s="91" t="str">
        <f t="shared" si="5"/>
        <v/>
      </c>
      <c r="BX36" s="91" t="str">
        <f t="shared" si="6"/>
        <v/>
      </c>
      <c r="BY36" s="91" t="str">
        <f t="shared" si="7"/>
        <v/>
      </c>
    </row>
    <row r="37" spans="1:77" x14ac:dyDescent="0.35">
      <c r="A37" s="73">
        <f>'Student Tracking'!A36</f>
        <v>0</v>
      </c>
      <c r="B37" s="73">
        <f>'Student Tracking'!B36</f>
        <v>0</v>
      </c>
      <c r="C37" s="74">
        <f>'Student Tracking'!D36</f>
        <v>0</v>
      </c>
      <c r="D37" s="184" t="str">
        <f>IF('Student Tracking'!E36,'Student Tracking'!E36,"")</f>
        <v/>
      </c>
      <c r="E37" s="184" t="str">
        <f>IF('Student Tracking'!F36,'Student Tracking'!F36,"")</f>
        <v/>
      </c>
      <c r="F37" s="182"/>
      <c r="G37" s="40"/>
      <c r="H37" s="40"/>
      <c r="I37" s="40"/>
      <c r="J37" s="40"/>
      <c r="K37" s="40"/>
      <c r="L37" s="40"/>
      <c r="M37" s="40"/>
      <c r="N37" s="40"/>
      <c r="O37" s="40"/>
      <c r="P37" s="40"/>
      <c r="Q37" s="40"/>
      <c r="R37" s="40"/>
      <c r="S37" s="40"/>
      <c r="T37" s="40"/>
      <c r="U37" s="40"/>
      <c r="V37" s="40"/>
      <c r="W37" s="40"/>
      <c r="X37" s="40"/>
      <c r="Y37" s="40"/>
      <c r="Z37" s="40"/>
      <c r="AA37" s="182"/>
      <c r="AB37" s="40"/>
      <c r="AC37" s="40"/>
      <c r="AD37" s="40"/>
      <c r="AE37" s="40"/>
      <c r="AF37" s="40"/>
      <c r="AG37" s="40"/>
      <c r="AH37" s="40"/>
      <c r="AI37" s="40"/>
      <c r="AJ37" s="40"/>
      <c r="AK37" s="40"/>
      <c r="AL37" s="40"/>
      <c r="AM37" s="40"/>
      <c r="AN37" s="40"/>
      <c r="AO37" s="40"/>
      <c r="AP37" s="40"/>
      <c r="AQ37" s="40"/>
      <c r="AR37" s="40"/>
      <c r="AS37" s="40"/>
      <c r="AT37" s="40"/>
      <c r="AU37" s="40"/>
      <c r="AW37" s="145" t="str">
        <f t="shared" si="10"/>
        <v/>
      </c>
      <c r="AX37" s="146" t="str">
        <f t="shared" si="11"/>
        <v/>
      </c>
      <c r="AY37" s="147" t="str">
        <f t="shared" si="12"/>
        <v xml:space="preserve"> </v>
      </c>
      <c r="AZ37" s="145" t="str">
        <f t="shared" si="13"/>
        <v/>
      </c>
      <c r="BA37" s="146" t="str">
        <f t="shared" si="14"/>
        <v/>
      </c>
      <c r="BB37" s="147" t="str">
        <f t="shared" si="15"/>
        <v xml:space="preserve"> </v>
      </c>
      <c r="BC37" s="145" t="str">
        <f t="shared" si="16"/>
        <v/>
      </c>
      <c r="BD37" s="146" t="str">
        <f t="shared" si="17"/>
        <v/>
      </c>
      <c r="BE37" s="147" t="str">
        <f t="shared" si="18"/>
        <v xml:space="preserve"> </v>
      </c>
      <c r="BF37" s="145" t="str">
        <f t="shared" si="19"/>
        <v/>
      </c>
      <c r="BG37" s="146" t="str">
        <f t="shared" si="20"/>
        <v/>
      </c>
      <c r="BH37" s="148" t="str">
        <f t="shared" si="21"/>
        <v xml:space="preserve"> </v>
      </c>
      <c r="BI37" s="69" t="str">
        <f t="shared" si="22"/>
        <v/>
      </c>
      <c r="BJ37" s="70" t="str">
        <f t="shared" si="23"/>
        <v/>
      </c>
      <c r="BK37" s="142" t="str">
        <f t="shared" si="24"/>
        <v xml:space="preserve"> </v>
      </c>
      <c r="BL37" s="104"/>
      <c r="BM37" s="68">
        <f>COUNTIF('Student Tracking'!G36:N36,"&gt;=1")</f>
        <v>0</v>
      </c>
      <c r="BN37" s="104">
        <f>COUNTIF('Student Tracking'!G36:N36,"0")</f>
        <v>0</v>
      </c>
      <c r="BO37" s="85">
        <f t="shared" si="25"/>
        <v>0</v>
      </c>
      <c r="BP37" s="104" t="str">
        <f t="shared" si="0"/>
        <v/>
      </c>
      <c r="BQ37" s="104" t="str">
        <f t="shared" si="1"/>
        <v/>
      </c>
      <c r="BR37" s="104" t="str">
        <f t="shared" si="26"/>
        <v/>
      </c>
      <c r="BS37" s="303" t="str">
        <f t="shared" si="27"/>
        <v/>
      </c>
      <c r="BT37" s="104"/>
      <c r="BU37" s="68" t="str">
        <f t="shared" si="3"/>
        <v/>
      </c>
      <c r="BV37" s="91" t="str">
        <f t="shared" si="4"/>
        <v/>
      </c>
      <c r="BW37" s="91" t="str">
        <f t="shared" si="5"/>
        <v/>
      </c>
      <c r="BX37" s="91" t="str">
        <f t="shared" si="6"/>
        <v/>
      </c>
      <c r="BY37" s="91" t="str">
        <f t="shared" si="7"/>
        <v/>
      </c>
    </row>
    <row r="38" spans="1:77" x14ac:dyDescent="0.35">
      <c r="A38" s="73">
        <f>'Student Tracking'!A37</f>
        <v>0</v>
      </c>
      <c r="B38" s="73">
        <f>'Student Tracking'!B37</f>
        <v>0</v>
      </c>
      <c r="C38" s="74">
        <f>'Student Tracking'!D37</f>
        <v>0</v>
      </c>
      <c r="D38" s="184" t="str">
        <f>IF('Student Tracking'!E37,'Student Tracking'!E37,"")</f>
        <v/>
      </c>
      <c r="E38" s="184" t="str">
        <f>IF('Student Tracking'!F37,'Student Tracking'!F37,"")</f>
        <v/>
      </c>
      <c r="F38" s="181"/>
      <c r="G38" s="39"/>
      <c r="H38" s="39"/>
      <c r="I38" s="39"/>
      <c r="J38" s="39"/>
      <c r="K38" s="39"/>
      <c r="L38" s="39"/>
      <c r="M38" s="39"/>
      <c r="N38" s="39"/>
      <c r="O38" s="39"/>
      <c r="P38" s="39"/>
      <c r="Q38" s="39"/>
      <c r="R38" s="39"/>
      <c r="S38" s="39"/>
      <c r="T38" s="39"/>
      <c r="U38" s="39"/>
      <c r="V38" s="39"/>
      <c r="W38" s="39"/>
      <c r="X38" s="39"/>
      <c r="Y38" s="39"/>
      <c r="Z38" s="39"/>
      <c r="AA38" s="181"/>
      <c r="AB38" s="39"/>
      <c r="AC38" s="39"/>
      <c r="AD38" s="39"/>
      <c r="AE38" s="39"/>
      <c r="AF38" s="39"/>
      <c r="AG38" s="39"/>
      <c r="AH38" s="39"/>
      <c r="AI38" s="39"/>
      <c r="AJ38" s="39"/>
      <c r="AK38" s="39"/>
      <c r="AL38" s="39"/>
      <c r="AM38" s="39"/>
      <c r="AN38" s="39"/>
      <c r="AO38" s="39"/>
      <c r="AP38" s="39"/>
      <c r="AQ38" s="39"/>
      <c r="AR38" s="39"/>
      <c r="AS38" s="39"/>
      <c r="AT38" s="39"/>
      <c r="AU38" s="39"/>
      <c r="AW38" s="145" t="str">
        <f t="shared" si="10"/>
        <v/>
      </c>
      <c r="AX38" s="146" t="str">
        <f t="shared" si="11"/>
        <v/>
      </c>
      <c r="AY38" s="147" t="str">
        <f t="shared" si="12"/>
        <v xml:space="preserve"> </v>
      </c>
      <c r="AZ38" s="145" t="str">
        <f t="shared" si="13"/>
        <v/>
      </c>
      <c r="BA38" s="146" t="str">
        <f t="shared" si="14"/>
        <v/>
      </c>
      <c r="BB38" s="147" t="str">
        <f t="shared" si="15"/>
        <v xml:space="preserve"> </v>
      </c>
      <c r="BC38" s="145" t="str">
        <f t="shared" si="16"/>
        <v/>
      </c>
      <c r="BD38" s="146" t="str">
        <f t="shared" si="17"/>
        <v/>
      </c>
      <c r="BE38" s="147" t="str">
        <f t="shared" si="18"/>
        <v xml:space="preserve"> </v>
      </c>
      <c r="BF38" s="145" t="str">
        <f t="shared" si="19"/>
        <v/>
      </c>
      <c r="BG38" s="146" t="str">
        <f t="shared" si="20"/>
        <v/>
      </c>
      <c r="BH38" s="148" t="str">
        <f t="shared" si="21"/>
        <v xml:space="preserve"> </v>
      </c>
      <c r="BI38" s="69" t="str">
        <f t="shared" si="22"/>
        <v/>
      </c>
      <c r="BJ38" s="70" t="str">
        <f t="shared" si="23"/>
        <v/>
      </c>
      <c r="BK38" s="142" t="str">
        <f t="shared" si="24"/>
        <v xml:space="preserve"> </v>
      </c>
      <c r="BL38" s="104"/>
      <c r="BM38" s="68">
        <f>COUNTIF('Student Tracking'!G37:N37,"&gt;=1")</f>
        <v>0</v>
      </c>
      <c r="BN38" s="104">
        <f>COUNTIF('Student Tracking'!G37:N37,"0")</f>
        <v>0</v>
      </c>
      <c r="BO38" s="85">
        <f t="shared" si="25"/>
        <v>0</v>
      </c>
      <c r="BP38" s="104" t="str">
        <f t="shared" si="0"/>
        <v/>
      </c>
      <c r="BQ38" s="104" t="str">
        <f t="shared" si="1"/>
        <v/>
      </c>
      <c r="BR38" s="104" t="str">
        <f t="shared" si="26"/>
        <v/>
      </c>
      <c r="BS38" s="303" t="str">
        <f t="shared" si="27"/>
        <v/>
      </c>
      <c r="BT38" s="104"/>
      <c r="BU38" s="68" t="str">
        <f t="shared" si="3"/>
        <v/>
      </c>
      <c r="BV38" s="91" t="str">
        <f t="shared" si="4"/>
        <v/>
      </c>
      <c r="BW38" s="91" t="str">
        <f t="shared" si="5"/>
        <v/>
      </c>
      <c r="BX38" s="91" t="str">
        <f t="shared" si="6"/>
        <v/>
      </c>
      <c r="BY38" s="91" t="str">
        <f t="shared" si="7"/>
        <v/>
      </c>
    </row>
    <row r="39" spans="1:77" x14ac:dyDescent="0.35">
      <c r="A39" s="73">
        <f>'Student Tracking'!A38</f>
        <v>0</v>
      </c>
      <c r="B39" s="73">
        <f>'Student Tracking'!B38</f>
        <v>0</v>
      </c>
      <c r="C39" s="74">
        <f>'Student Tracking'!D38</f>
        <v>0</v>
      </c>
      <c r="D39" s="184" t="str">
        <f>IF('Student Tracking'!E38,'Student Tracking'!E38,"")</f>
        <v/>
      </c>
      <c r="E39" s="184" t="str">
        <f>IF('Student Tracking'!F38,'Student Tracking'!F38,"")</f>
        <v/>
      </c>
      <c r="F39" s="182"/>
      <c r="G39" s="40"/>
      <c r="H39" s="40"/>
      <c r="I39" s="40"/>
      <c r="J39" s="40"/>
      <c r="K39" s="40"/>
      <c r="L39" s="40"/>
      <c r="M39" s="40"/>
      <c r="N39" s="40"/>
      <c r="O39" s="40"/>
      <c r="P39" s="40"/>
      <c r="Q39" s="40"/>
      <c r="R39" s="40"/>
      <c r="S39" s="40"/>
      <c r="T39" s="40"/>
      <c r="U39" s="40"/>
      <c r="V39" s="40"/>
      <c r="W39" s="40"/>
      <c r="X39" s="40"/>
      <c r="Y39" s="40"/>
      <c r="Z39" s="40"/>
      <c r="AA39" s="182"/>
      <c r="AB39" s="40"/>
      <c r="AC39" s="40"/>
      <c r="AD39" s="40"/>
      <c r="AE39" s="40"/>
      <c r="AF39" s="40"/>
      <c r="AG39" s="40"/>
      <c r="AH39" s="40"/>
      <c r="AI39" s="40"/>
      <c r="AJ39" s="40"/>
      <c r="AK39" s="40"/>
      <c r="AL39" s="40"/>
      <c r="AM39" s="40"/>
      <c r="AN39" s="40"/>
      <c r="AO39" s="40"/>
      <c r="AP39" s="40"/>
      <c r="AQ39" s="40"/>
      <c r="AR39" s="40"/>
      <c r="AS39" s="40"/>
      <c r="AT39" s="40"/>
      <c r="AU39" s="40"/>
      <c r="AW39" s="145" t="str">
        <f t="shared" si="10"/>
        <v/>
      </c>
      <c r="AX39" s="146" t="str">
        <f t="shared" si="11"/>
        <v/>
      </c>
      <c r="AY39" s="147" t="str">
        <f t="shared" si="12"/>
        <v xml:space="preserve"> </v>
      </c>
      <c r="AZ39" s="145" t="str">
        <f t="shared" si="13"/>
        <v/>
      </c>
      <c r="BA39" s="146" t="str">
        <f t="shared" si="14"/>
        <v/>
      </c>
      <c r="BB39" s="147" t="str">
        <f t="shared" si="15"/>
        <v xml:space="preserve"> </v>
      </c>
      <c r="BC39" s="145" t="str">
        <f t="shared" si="16"/>
        <v/>
      </c>
      <c r="BD39" s="146" t="str">
        <f t="shared" si="17"/>
        <v/>
      </c>
      <c r="BE39" s="147" t="str">
        <f t="shared" si="18"/>
        <v xml:space="preserve"> </v>
      </c>
      <c r="BF39" s="145" t="str">
        <f t="shared" si="19"/>
        <v/>
      </c>
      <c r="BG39" s="146" t="str">
        <f t="shared" si="20"/>
        <v/>
      </c>
      <c r="BH39" s="148" t="str">
        <f t="shared" si="21"/>
        <v xml:space="preserve"> </v>
      </c>
      <c r="BI39" s="69" t="str">
        <f t="shared" si="22"/>
        <v/>
      </c>
      <c r="BJ39" s="70" t="str">
        <f t="shared" si="23"/>
        <v/>
      </c>
      <c r="BK39" s="142" t="str">
        <f t="shared" si="24"/>
        <v xml:space="preserve"> </v>
      </c>
      <c r="BL39" s="104"/>
      <c r="BM39" s="68">
        <f>COUNTIF('Student Tracking'!G38:N38,"&gt;=1")</f>
        <v>0</v>
      </c>
      <c r="BN39" s="104">
        <f>COUNTIF('Student Tracking'!G38:N38,"0")</f>
        <v>0</v>
      </c>
      <c r="BO39" s="85">
        <f t="shared" si="25"/>
        <v>0</v>
      </c>
      <c r="BP39" s="104" t="str">
        <f t="shared" si="0"/>
        <v/>
      </c>
      <c r="BQ39" s="104" t="str">
        <f t="shared" si="1"/>
        <v/>
      </c>
      <c r="BR39" s="104" t="str">
        <f t="shared" si="26"/>
        <v/>
      </c>
      <c r="BS39" s="303" t="str">
        <f t="shared" si="27"/>
        <v/>
      </c>
      <c r="BT39" s="104"/>
      <c r="BU39" s="68" t="str">
        <f t="shared" si="3"/>
        <v/>
      </c>
      <c r="BV39" s="91" t="str">
        <f t="shared" si="4"/>
        <v/>
      </c>
      <c r="BW39" s="91" t="str">
        <f t="shared" si="5"/>
        <v/>
      </c>
      <c r="BX39" s="91" t="str">
        <f t="shared" si="6"/>
        <v/>
      </c>
      <c r="BY39" s="91" t="str">
        <f t="shared" si="7"/>
        <v/>
      </c>
    </row>
    <row r="40" spans="1:77" x14ac:dyDescent="0.35">
      <c r="A40" s="73">
        <f>'Student Tracking'!A39</f>
        <v>0</v>
      </c>
      <c r="B40" s="73">
        <f>'Student Tracking'!B39</f>
        <v>0</v>
      </c>
      <c r="C40" s="74">
        <f>'Student Tracking'!D39</f>
        <v>0</v>
      </c>
      <c r="D40" s="184" t="str">
        <f>IF('Student Tracking'!E39,'Student Tracking'!E39,"")</f>
        <v/>
      </c>
      <c r="E40" s="184" t="str">
        <f>IF('Student Tracking'!F39,'Student Tracking'!F39,"")</f>
        <v/>
      </c>
      <c r="F40" s="181"/>
      <c r="G40" s="39"/>
      <c r="H40" s="39"/>
      <c r="I40" s="39"/>
      <c r="J40" s="39"/>
      <c r="K40" s="39"/>
      <c r="L40" s="39"/>
      <c r="M40" s="39"/>
      <c r="N40" s="39"/>
      <c r="O40" s="39"/>
      <c r="P40" s="39"/>
      <c r="Q40" s="39"/>
      <c r="R40" s="39"/>
      <c r="S40" s="39"/>
      <c r="T40" s="39"/>
      <c r="U40" s="39"/>
      <c r="V40" s="39"/>
      <c r="W40" s="39"/>
      <c r="X40" s="39"/>
      <c r="Y40" s="39"/>
      <c r="Z40" s="39"/>
      <c r="AA40" s="181"/>
      <c r="AB40" s="39"/>
      <c r="AC40" s="39"/>
      <c r="AD40" s="39"/>
      <c r="AE40" s="39"/>
      <c r="AF40" s="39"/>
      <c r="AG40" s="39"/>
      <c r="AH40" s="39"/>
      <c r="AI40" s="39"/>
      <c r="AJ40" s="39"/>
      <c r="AK40" s="39"/>
      <c r="AL40" s="39"/>
      <c r="AM40" s="39"/>
      <c r="AN40" s="39"/>
      <c r="AO40" s="39"/>
      <c r="AP40" s="39"/>
      <c r="AQ40" s="39"/>
      <c r="AR40" s="39"/>
      <c r="AS40" s="39"/>
      <c r="AT40" s="39"/>
      <c r="AU40" s="39"/>
      <c r="AW40" s="145" t="str">
        <f t="shared" si="10"/>
        <v/>
      </c>
      <c r="AX40" s="146" t="str">
        <f t="shared" si="11"/>
        <v/>
      </c>
      <c r="AY40" s="147" t="str">
        <f t="shared" si="12"/>
        <v xml:space="preserve"> </v>
      </c>
      <c r="AZ40" s="145" t="str">
        <f t="shared" si="13"/>
        <v/>
      </c>
      <c r="BA40" s="146" t="str">
        <f t="shared" si="14"/>
        <v/>
      </c>
      <c r="BB40" s="147" t="str">
        <f t="shared" si="15"/>
        <v xml:space="preserve"> </v>
      </c>
      <c r="BC40" s="145" t="str">
        <f t="shared" si="16"/>
        <v/>
      </c>
      <c r="BD40" s="146" t="str">
        <f t="shared" si="17"/>
        <v/>
      </c>
      <c r="BE40" s="147" t="str">
        <f t="shared" si="18"/>
        <v xml:space="preserve"> </v>
      </c>
      <c r="BF40" s="145" t="str">
        <f t="shared" si="19"/>
        <v/>
      </c>
      <c r="BG40" s="146" t="str">
        <f t="shared" si="20"/>
        <v/>
      </c>
      <c r="BH40" s="148" t="str">
        <f t="shared" si="21"/>
        <v xml:space="preserve"> </v>
      </c>
      <c r="BI40" s="69" t="str">
        <f t="shared" si="22"/>
        <v/>
      </c>
      <c r="BJ40" s="70" t="str">
        <f t="shared" si="23"/>
        <v/>
      </c>
      <c r="BK40" s="142" t="str">
        <f t="shared" si="24"/>
        <v xml:space="preserve"> </v>
      </c>
      <c r="BL40" s="104"/>
      <c r="BM40" s="68">
        <f>COUNTIF('Student Tracking'!G39:N39,"&gt;=1")</f>
        <v>0</v>
      </c>
      <c r="BN40" s="104">
        <f>COUNTIF('Student Tracking'!G39:N39,"0")</f>
        <v>0</v>
      </c>
      <c r="BO40" s="85">
        <f t="shared" si="25"/>
        <v>0</v>
      </c>
      <c r="BP40" s="104" t="str">
        <f t="shared" si="0"/>
        <v/>
      </c>
      <c r="BQ40" s="104" t="str">
        <f t="shared" si="1"/>
        <v/>
      </c>
      <c r="BR40" s="104" t="str">
        <f t="shared" si="26"/>
        <v/>
      </c>
      <c r="BS40" s="303" t="str">
        <f t="shared" si="27"/>
        <v/>
      </c>
      <c r="BT40" s="104"/>
      <c r="BU40" s="68" t="str">
        <f t="shared" si="3"/>
        <v/>
      </c>
      <c r="BV40" s="91" t="str">
        <f t="shared" si="4"/>
        <v/>
      </c>
      <c r="BW40" s="91" t="str">
        <f t="shared" si="5"/>
        <v/>
      </c>
      <c r="BX40" s="91" t="str">
        <f t="shared" si="6"/>
        <v/>
      </c>
      <c r="BY40" s="91" t="str">
        <f t="shared" si="7"/>
        <v/>
      </c>
    </row>
    <row r="41" spans="1:77" x14ac:dyDescent="0.35">
      <c r="A41" s="73">
        <f>'Student Tracking'!A40</f>
        <v>0</v>
      </c>
      <c r="B41" s="73">
        <f>'Student Tracking'!B40</f>
        <v>0</v>
      </c>
      <c r="C41" s="74">
        <f>'Student Tracking'!D40</f>
        <v>0</v>
      </c>
      <c r="D41" s="184" t="str">
        <f>IF('Student Tracking'!E40,'Student Tracking'!E40,"")</f>
        <v/>
      </c>
      <c r="E41" s="184" t="str">
        <f>IF('Student Tracking'!F40,'Student Tracking'!F40,"")</f>
        <v/>
      </c>
      <c r="F41" s="182"/>
      <c r="G41" s="40"/>
      <c r="H41" s="40"/>
      <c r="I41" s="40"/>
      <c r="J41" s="40"/>
      <c r="K41" s="40"/>
      <c r="L41" s="40"/>
      <c r="M41" s="40"/>
      <c r="N41" s="40"/>
      <c r="O41" s="40"/>
      <c r="P41" s="40"/>
      <c r="Q41" s="40"/>
      <c r="R41" s="40"/>
      <c r="S41" s="40"/>
      <c r="T41" s="40"/>
      <c r="U41" s="40"/>
      <c r="V41" s="40"/>
      <c r="W41" s="40"/>
      <c r="X41" s="40"/>
      <c r="Y41" s="40"/>
      <c r="Z41" s="40"/>
      <c r="AA41" s="182"/>
      <c r="AB41" s="40"/>
      <c r="AC41" s="40"/>
      <c r="AD41" s="40"/>
      <c r="AE41" s="40"/>
      <c r="AF41" s="40"/>
      <c r="AG41" s="40"/>
      <c r="AH41" s="40"/>
      <c r="AI41" s="40"/>
      <c r="AJ41" s="40"/>
      <c r="AK41" s="40"/>
      <c r="AL41" s="40"/>
      <c r="AM41" s="40"/>
      <c r="AN41" s="40"/>
      <c r="AO41" s="40"/>
      <c r="AP41" s="40"/>
      <c r="AQ41" s="40"/>
      <c r="AR41" s="40"/>
      <c r="AS41" s="40"/>
      <c r="AT41" s="40"/>
      <c r="AU41" s="40"/>
      <c r="AW41" s="145" t="str">
        <f t="shared" si="10"/>
        <v/>
      </c>
      <c r="AX41" s="146" t="str">
        <f t="shared" si="11"/>
        <v/>
      </c>
      <c r="AY41" s="147" t="str">
        <f t="shared" si="12"/>
        <v xml:space="preserve"> </v>
      </c>
      <c r="AZ41" s="145" t="str">
        <f t="shared" si="13"/>
        <v/>
      </c>
      <c r="BA41" s="146" t="str">
        <f t="shared" si="14"/>
        <v/>
      </c>
      <c r="BB41" s="147" t="str">
        <f t="shared" si="15"/>
        <v xml:space="preserve"> </v>
      </c>
      <c r="BC41" s="145" t="str">
        <f t="shared" si="16"/>
        <v/>
      </c>
      <c r="BD41" s="146" t="str">
        <f t="shared" si="17"/>
        <v/>
      </c>
      <c r="BE41" s="147" t="str">
        <f t="shared" si="18"/>
        <v xml:space="preserve"> </v>
      </c>
      <c r="BF41" s="145" t="str">
        <f t="shared" si="19"/>
        <v/>
      </c>
      <c r="BG41" s="146" t="str">
        <f t="shared" si="20"/>
        <v/>
      </c>
      <c r="BH41" s="148" t="str">
        <f t="shared" si="21"/>
        <v xml:space="preserve"> </v>
      </c>
      <c r="BI41" s="69" t="str">
        <f t="shared" si="22"/>
        <v/>
      </c>
      <c r="BJ41" s="70" t="str">
        <f t="shared" si="23"/>
        <v/>
      </c>
      <c r="BK41" s="142" t="str">
        <f t="shared" si="24"/>
        <v xml:space="preserve"> </v>
      </c>
      <c r="BL41" s="104"/>
      <c r="BM41" s="68">
        <f>COUNTIF('Student Tracking'!G40:N40,"&gt;=1")</f>
        <v>0</v>
      </c>
      <c r="BN41" s="104">
        <f>COUNTIF('Student Tracking'!G40:N40,"0")</f>
        <v>0</v>
      </c>
      <c r="BO41" s="85">
        <f t="shared" si="25"/>
        <v>0</v>
      </c>
      <c r="BP41" s="104" t="str">
        <f t="shared" si="0"/>
        <v/>
      </c>
      <c r="BQ41" s="104" t="str">
        <f t="shared" si="1"/>
        <v/>
      </c>
      <c r="BR41" s="104" t="str">
        <f t="shared" si="26"/>
        <v/>
      </c>
      <c r="BS41" s="303" t="str">
        <f t="shared" si="27"/>
        <v/>
      </c>
      <c r="BT41" s="104"/>
      <c r="BU41" s="68" t="str">
        <f t="shared" si="3"/>
        <v/>
      </c>
      <c r="BV41" s="91" t="str">
        <f t="shared" si="4"/>
        <v/>
      </c>
      <c r="BW41" s="91" t="str">
        <f t="shared" si="5"/>
        <v/>
      </c>
      <c r="BX41" s="91" t="str">
        <f t="shared" si="6"/>
        <v/>
      </c>
      <c r="BY41" s="91" t="str">
        <f t="shared" si="7"/>
        <v/>
      </c>
    </row>
    <row r="42" spans="1:77" x14ac:dyDescent="0.35">
      <c r="A42" s="73">
        <f>'Student Tracking'!A41</f>
        <v>0</v>
      </c>
      <c r="B42" s="73">
        <f>'Student Tracking'!B41</f>
        <v>0</v>
      </c>
      <c r="C42" s="74">
        <f>'Student Tracking'!D41</f>
        <v>0</v>
      </c>
      <c r="D42" s="184" t="str">
        <f>IF('Student Tracking'!E41,'Student Tracking'!E41,"")</f>
        <v/>
      </c>
      <c r="E42" s="184" t="str">
        <f>IF('Student Tracking'!F41,'Student Tracking'!F41,"")</f>
        <v/>
      </c>
      <c r="F42" s="181"/>
      <c r="G42" s="39"/>
      <c r="H42" s="39"/>
      <c r="I42" s="39"/>
      <c r="J42" s="39"/>
      <c r="K42" s="39"/>
      <c r="L42" s="39"/>
      <c r="M42" s="39"/>
      <c r="N42" s="39"/>
      <c r="O42" s="39"/>
      <c r="P42" s="39"/>
      <c r="Q42" s="39"/>
      <c r="R42" s="39"/>
      <c r="S42" s="39"/>
      <c r="T42" s="39"/>
      <c r="U42" s="39"/>
      <c r="V42" s="39"/>
      <c r="W42" s="39"/>
      <c r="X42" s="39"/>
      <c r="Y42" s="39"/>
      <c r="Z42" s="39"/>
      <c r="AA42" s="181"/>
      <c r="AB42" s="39"/>
      <c r="AC42" s="39"/>
      <c r="AD42" s="39"/>
      <c r="AE42" s="39"/>
      <c r="AF42" s="39"/>
      <c r="AG42" s="39"/>
      <c r="AH42" s="39"/>
      <c r="AI42" s="39"/>
      <c r="AJ42" s="39"/>
      <c r="AK42" s="39"/>
      <c r="AL42" s="39"/>
      <c r="AM42" s="39"/>
      <c r="AN42" s="39"/>
      <c r="AO42" s="39"/>
      <c r="AP42" s="39"/>
      <c r="AQ42" s="39"/>
      <c r="AR42" s="39"/>
      <c r="AS42" s="39"/>
      <c r="AT42" s="39"/>
      <c r="AU42" s="39"/>
      <c r="AW42" s="145" t="str">
        <f t="shared" si="10"/>
        <v/>
      </c>
      <c r="AX42" s="146" t="str">
        <f t="shared" si="11"/>
        <v/>
      </c>
      <c r="AY42" s="147" t="str">
        <f t="shared" si="12"/>
        <v xml:space="preserve"> </v>
      </c>
      <c r="AZ42" s="145" t="str">
        <f t="shared" si="13"/>
        <v/>
      </c>
      <c r="BA42" s="146" t="str">
        <f t="shared" si="14"/>
        <v/>
      </c>
      <c r="BB42" s="147" t="str">
        <f t="shared" si="15"/>
        <v xml:space="preserve"> </v>
      </c>
      <c r="BC42" s="145" t="str">
        <f t="shared" si="16"/>
        <v/>
      </c>
      <c r="BD42" s="146" t="str">
        <f t="shared" si="17"/>
        <v/>
      </c>
      <c r="BE42" s="147" t="str">
        <f t="shared" si="18"/>
        <v xml:space="preserve"> </v>
      </c>
      <c r="BF42" s="145" t="str">
        <f t="shared" si="19"/>
        <v/>
      </c>
      <c r="BG42" s="146" t="str">
        <f t="shared" si="20"/>
        <v/>
      </c>
      <c r="BH42" s="148" t="str">
        <f t="shared" si="21"/>
        <v xml:space="preserve"> </v>
      </c>
      <c r="BI42" s="69" t="str">
        <f t="shared" si="22"/>
        <v/>
      </c>
      <c r="BJ42" s="70" t="str">
        <f t="shared" si="23"/>
        <v/>
      </c>
      <c r="BK42" s="142" t="str">
        <f t="shared" si="24"/>
        <v xml:space="preserve"> </v>
      </c>
      <c r="BL42" s="104"/>
      <c r="BM42" s="68">
        <f>COUNTIF('Student Tracking'!G41:N41,"&gt;=1")</f>
        <v>0</v>
      </c>
      <c r="BN42" s="104">
        <f>COUNTIF('Student Tracking'!G41:N41,"0")</f>
        <v>0</v>
      </c>
      <c r="BO42" s="85">
        <f t="shared" si="25"/>
        <v>0</v>
      </c>
      <c r="BP42" s="104" t="str">
        <f t="shared" si="0"/>
        <v/>
      </c>
      <c r="BQ42" s="104" t="str">
        <f t="shared" si="1"/>
        <v/>
      </c>
      <c r="BR42" s="104" t="str">
        <f t="shared" si="26"/>
        <v/>
      </c>
      <c r="BS42" s="303" t="str">
        <f t="shared" si="27"/>
        <v/>
      </c>
      <c r="BT42" s="104"/>
      <c r="BU42" s="68" t="str">
        <f t="shared" si="3"/>
        <v/>
      </c>
      <c r="BV42" s="91" t="str">
        <f t="shared" si="4"/>
        <v/>
      </c>
      <c r="BW42" s="91" t="str">
        <f t="shared" si="5"/>
        <v/>
      </c>
      <c r="BX42" s="91" t="str">
        <f t="shared" si="6"/>
        <v/>
      </c>
      <c r="BY42" s="91" t="str">
        <f t="shared" si="7"/>
        <v/>
      </c>
    </row>
    <row r="43" spans="1:77" x14ac:dyDescent="0.35">
      <c r="A43" s="73">
        <f>'Student Tracking'!A42</f>
        <v>0</v>
      </c>
      <c r="B43" s="73">
        <f>'Student Tracking'!B42</f>
        <v>0</v>
      </c>
      <c r="C43" s="74">
        <f>'Student Tracking'!D42</f>
        <v>0</v>
      </c>
      <c r="D43" s="184" t="str">
        <f>IF('Student Tracking'!E42,'Student Tracking'!E42,"")</f>
        <v/>
      </c>
      <c r="E43" s="184" t="str">
        <f>IF('Student Tracking'!F42,'Student Tracking'!F42,"")</f>
        <v/>
      </c>
      <c r="F43" s="182"/>
      <c r="G43" s="40"/>
      <c r="H43" s="40"/>
      <c r="I43" s="40"/>
      <c r="J43" s="40"/>
      <c r="K43" s="40"/>
      <c r="L43" s="40"/>
      <c r="M43" s="40"/>
      <c r="N43" s="40"/>
      <c r="O43" s="40"/>
      <c r="P43" s="40"/>
      <c r="Q43" s="40"/>
      <c r="R43" s="40"/>
      <c r="S43" s="40"/>
      <c r="T43" s="40"/>
      <c r="U43" s="40"/>
      <c r="V43" s="40"/>
      <c r="W43" s="40"/>
      <c r="X43" s="40"/>
      <c r="Y43" s="40"/>
      <c r="Z43" s="40"/>
      <c r="AA43" s="182"/>
      <c r="AB43" s="40"/>
      <c r="AC43" s="40"/>
      <c r="AD43" s="40"/>
      <c r="AE43" s="40"/>
      <c r="AF43" s="40"/>
      <c r="AG43" s="40"/>
      <c r="AH43" s="40"/>
      <c r="AI43" s="40"/>
      <c r="AJ43" s="40"/>
      <c r="AK43" s="40"/>
      <c r="AL43" s="40"/>
      <c r="AM43" s="40"/>
      <c r="AN43" s="40"/>
      <c r="AO43" s="40"/>
      <c r="AP43" s="40"/>
      <c r="AQ43" s="40"/>
      <c r="AR43" s="40"/>
      <c r="AS43" s="40"/>
      <c r="AT43" s="40"/>
      <c r="AU43" s="40"/>
      <c r="AW43" s="145" t="str">
        <f t="shared" si="10"/>
        <v/>
      </c>
      <c r="AX43" s="146" t="str">
        <f t="shared" si="11"/>
        <v/>
      </c>
      <c r="AY43" s="147" t="str">
        <f t="shared" si="12"/>
        <v xml:space="preserve"> </v>
      </c>
      <c r="AZ43" s="145" t="str">
        <f t="shared" si="13"/>
        <v/>
      </c>
      <c r="BA43" s="146" t="str">
        <f t="shared" si="14"/>
        <v/>
      </c>
      <c r="BB43" s="147" t="str">
        <f t="shared" si="15"/>
        <v xml:space="preserve"> </v>
      </c>
      <c r="BC43" s="145" t="str">
        <f t="shared" si="16"/>
        <v/>
      </c>
      <c r="BD43" s="146" t="str">
        <f t="shared" si="17"/>
        <v/>
      </c>
      <c r="BE43" s="147" t="str">
        <f t="shared" si="18"/>
        <v xml:space="preserve"> </v>
      </c>
      <c r="BF43" s="145" t="str">
        <f t="shared" si="19"/>
        <v/>
      </c>
      <c r="BG43" s="146" t="str">
        <f t="shared" si="20"/>
        <v/>
      </c>
      <c r="BH43" s="148" t="str">
        <f t="shared" si="21"/>
        <v xml:space="preserve"> </v>
      </c>
      <c r="BI43" s="69" t="str">
        <f t="shared" si="22"/>
        <v/>
      </c>
      <c r="BJ43" s="70" t="str">
        <f t="shared" si="23"/>
        <v/>
      </c>
      <c r="BK43" s="142" t="str">
        <f t="shared" si="24"/>
        <v xml:space="preserve"> </v>
      </c>
      <c r="BL43" s="104"/>
      <c r="BM43" s="68">
        <f>COUNTIF('Student Tracking'!G42:N42,"&gt;=1")</f>
        <v>0</v>
      </c>
      <c r="BN43" s="104">
        <f>COUNTIF('Student Tracking'!G42:N42,"0")</f>
        <v>0</v>
      </c>
      <c r="BO43" s="85">
        <f t="shared" si="25"/>
        <v>0</v>
      </c>
      <c r="BP43" s="104" t="str">
        <f t="shared" si="0"/>
        <v/>
      </c>
      <c r="BQ43" s="104" t="str">
        <f t="shared" si="1"/>
        <v/>
      </c>
      <c r="BR43" s="104" t="str">
        <f t="shared" si="26"/>
        <v/>
      </c>
      <c r="BS43" s="303" t="str">
        <f t="shared" si="27"/>
        <v/>
      </c>
      <c r="BT43" s="104"/>
      <c r="BU43" s="68" t="str">
        <f t="shared" si="3"/>
        <v/>
      </c>
      <c r="BV43" s="91" t="str">
        <f t="shared" si="4"/>
        <v/>
      </c>
      <c r="BW43" s="91" t="str">
        <f t="shared" si="5"/>
        <v/>
      </c>
      <c r="BX43" s="91" t="str">
        <f t="shared" si="6"/>
        <v/>
      </c>
      <c r="BY43" s="91" t="str">
        <f t="shared" si="7"/>
        <v/>
      </c>
    </row>
    <row r="44" spans="1:77" x14ac:dyDescent="0.35">
      <c r="A44" s="73">
        <f>'Student Tracking'!A43</f>
        <v>0</v>
      </c>
      <c r="B44" s="73">
        <f>'Student Tracking'!B43</f>
        <v>0</v>
      </c>
      <c r="C44" s="74">
        <f>'Student Tracking'!D43</f>
        <v>0</v>
      </c>
      <c r="D44" s="184" t="str">
        <f>IF('Student Tracking'!E43,'Student Tracking'!E43,"")</f>
        <v/>
      </c>
      <c r="E44" s="184" t="str">
        <f>IF('Student Tracking'!F43,'Student Tracking'!F43,"")</f>
        <v/>
      </c>
      <c r="F44" s="181"/>
      <c r="G44" s="39"/>
      <c r="H44" s="39"/>
      <c r="I44" s="39"/>
      <c r="J44" s="39"/>
      <c r="K44" s="39"/>
      <c r="L44" s="39"/>
      <c r="M44" s="39"/>
      <c r="N44" s="39"/>
      <c r="O44" s="39"/>
      <c r="P44" s="39"/>
      <c r="Q44" s="39"/>
      <c r="R44" s="39"/>
      <c r="S44" s="39"/>
      <c r="T44" s="39"/>
      <c r="U44" s="39"/>
      <c r="V44" s="39"/>
      <c r="W44" s="39"/>
      <c r="X44" s="39"/>
      <c r="Y44" s="39"/>
      <c r="Z44" s="39"/>
      <c r="AA44" s="181"/>
      <c r="AB44" s="39"/>
      <c r="AC44" s="39"/>
      <c r="AD44" s="39"/>
      <c r="AE44" s="39"/>
      <c r="AF44" s="39"/>
      <c r="AG44" s="39"/>
      <c r="AH44" s="39"/>
      <c r="AI44" s="39"/>
      <c r="AJ44" s="39"/>
      <c r="AK44" s="39"/>
      <c r="AL44" s="39"/>
      <c r="AM44" s="39"/>
      <c r="AN44" s="39"/>
      <c r="AO44" s="39"/>
      <c r="AP44" s="39"/>
      <c r="AQ44" s="39"/>
      <c r="AR44" s="39"/>
      <c r="AS44" s="39"/>
      <c r="AT44" s="39"/>
      <c r="AU44" s="39"/>
      <c r="AW44" s="145" t="str">
        <f t="shared" si="10"/>
        <v/>
      </c>
      <c r="AX44" s="146" t="str">
        <f t="shared" si="11"/>
        <v/>
      </c>
      <c r="AY44" s="147" t="str">
        <f t="shared" si="12"/>
        <v xml:space="preserve"> </v>
      </c>
      <c r="AZ44" s="145" t="str">
        <f t="shared" si="13"/>
        <v/>
      </c>
      <c r="BA44" s="146" t="str">
        <f t="shared" si="14"/>
        <v/>
      </c>
      <c r="BB44" s="147" t="str">
        <f t="shared" si="15"/>
        <v xml:space="preserve"> </v>
      </c>
      <c r="BC44" s="145" t="str">
        <f t="shared" si="16"/>
        <v/>
      </c>
      <c r="BD44" s="146" t="str">
        <f t="shared" si="17"/>
        <v/>
      </c>
      <c r="BE44" s="147" t="str">
        <f t="shared" si="18"/>
        <v xml:space="preserve"> </v>
      </c>
      <c r="BF44" s="145" t="str">
        <f t="shared" si="19"/>
        <v/>
      </c>
      <c r="BG44" s="146" t="str">
        <f t="shared" si="20"/>
        <v/>
      </c>
      <c r="BH44" s="148" t="str">
        <f t="shared" si="21"/>
        <v xml:space="preserve"> </v>
      </c>
      <c r="BI44" s="69" t="str">
        <f t="shared" si="22"/>
        <v/>
      </c>
      <c r="BJ44" s="70" t="str">
        <f t="shared" si="23"/>
        <v/>
      </c>
      <c r="BK44" s="142" t="str">
        <f t="shared" si="24"/>
        <v xml:space="preserve"> </v>
      </c>
      <c r="BL44" s="104"/>
      <c r="BM44" s="68">
        <f>COUNTIF('Student Tracking'!G43:N43,"&gt;=1")</f>
        <v>0</v>
      </c>
      <c r="BN44" s="104">
        <f>COUNTIF('Student Tracking'!G43:N43,"0")</f>
        <v>0</v>
      </c>
      <c r="BO44" s="85">
        <f t="shared" si="25"/>
        <v>0</v>
      </c>
      <c r="BP44" s="104" t="str">
        <f t="shared" si="0"/>
        <v/>
      </c>
      <c r="BQ44" s="104" t="str">
        <f t="shared" si="1"/>
        <v/>
      </c>
      <c r="BR44" s="104" t="str">
        <f t="shared" si="26"/>
        <v/>
      </c>
      <c r="BS44" s="303" t="str">
        <f t="shared" si="27"/>
        <v/>
      </c>
      <c r="BT44" s="104"/>
      <c r="BU44" s="68" t="str">
        <f t="shared" si="3"/>
        <v/>
      </c>
      <c r="BV44" s="91" t="str">
        <f t="shared" si="4"/>
        <v/>
      </c>
      <c r="BW44" s="91" t="str">
        <f t="shared" si="5"/>
        <v/>
      </c>
      <c r="BX44" s="91" t="str">
        <f t="shared" si="6"/>
        <v/>
      </c>
      <c r="BY44" s="91" t="str">
        <f t="shared" si="7"/>
        <v/>
      </c>
    </row>
    <row r="45" spans="1:77" x14ac:dyDescent="0.35">
      <c r="A45" s="73">
        <f>'Student Tracking'!A44</f>
        <v>0</v>
      </c>
      <c r="B45" s="73">
        <f>'Student Tracking'!B44</f>
        <v>0</v>
      </c>
      <c r="C45" s="74">
        <f>'Student Tracking'!D44</f>
        <v>0</v>
      </c>
      <c r="D45" s="184" t="str">
        <f>IF('Student Tracking'!E44,'Student Tracking'!E44,"")</f>
        <v/>
      </c>
      <c r="E45" s="184" t="str">
        <f>IF('Student Tracking'!F44,'Student Tracking'!F44,"")</f>
        <v/>
      </c>
      <c r="F45" s="182"/>
      <c r="G45" s="40"/>
      <c r="H45" s="40"/>
      <c r="I45" s="40"/>
      <c r="J45" s="40"/>
      <c r="K45" s="40"/>
      <c r="L45" s="40"/>
      <c r="M45" s="40"/>
      <c r="N45" s="40"/>
      <c r="O45" s="40"/>
      <c r="P45" s="40"/>
      <c r="Q45" s="40"/>
      <c r="R45" s="40"/>
      <c r="S45" s="40"/>
      <c r="T45" s="40"/>
      <c r="U45" s="40"/>
      <c r="V45" s="40"/>
      <c r="W45" s="40"/>
      <c r="X45" s="40"/>
      <c r="Y45" s="40"/>
      <c r="Z45" s="40"/>
      <c r="AA45" s="182"/>
      <c r="AB45" s="40"/>
      <c r="AC45" s="40"/>
      <c r="AD45" s="40"/>
      <c r="AE45" s="40"/>
      <c r="AF45" s="40"/>
      <c r="AG45" s="40"/>
      <c r="AH45" s="40"/>
      <c r="AI45" s="40"/>
      <c r="AJ45" s="40"/>
      <c r="AK45" s="40"/>
      <c r="AL45" s="40"/>
      <c r="AM45" s="40"/>
      <c r="AN45" s="40"/>
      <c r="AO45" s="40"/>
      <c r="AP45" s="40"/>
      <c r="AQ45" s="40"/>
      <c r="AR45" s="40"/>
      <c r="AS45" s="40"/>
      <c r="AT45" s="40"/>
      <c r="AU45" s="40"/>
      <c r="AW45" s="145" t="str">
        <f t="shared" si="10"/>
        <v/>
      </c>
      <c r="AX45" s="146" t="str">
        <f t="shared" si="11"/>
        <v/>
      </c>
      <c r="AY45" s="147" t="str">
        <f t="shared" si="12"/>
        <v xml:space="preserve"> </v>
      </c>
      <c r="AZ45" s="145" t="str">
        <f t="shared" si="13"/>
        <v/>
      </c>
      <c r="BA45" s="146" t="str">
        <f t="shared" si="14"/>
        <v/>
      </c>
      <c r="BB45" s="147" t="str">
        <f t="shared" si="15"/>
        <v xml:space="preserve"> </v>
      </c>
      <c r="BC45" s="145" t="str">
        <f t="shared" si="16"/>
        <v/>
      </c>
      <c r="BD45" s="146" t="str">
        <f t="shared" si="17"/>
        <v/>
      </c>
      <c r="BE45" s="147" t="str">
        <f t="shared" si="18"/>
        <v xml:space="preserve"> </v>
      </c>
      <c r="BF45" s="145" t="str">
        <f t="shared" si="19"/>
        <v/>
      </c>
      <c r="BG45" s="146" t="str">
        <f t="shared" si="20"/>
        <v/>
      </c>
      <c r="BH45" s="148" t="str">
        <f t="shared" si="21"/>
        <v xml:space="preserve"> </v>
      </c>
      <c r="BI45" s="69" t="str">
        <f t="shared" si="22"/>
        <v/>
      </c>
      <c r="BJ45" s="70" t="str">
        <f t="shared" si="23"/>
        <v/>
      </c>
      <c r="BK45" s="142" t="str">
        <f t="shared" si="24"/>
        <v xml:space="preserve"> </v>
      </c>
      <c r="BL45" s="104"/>
      <c r="BM45" s="68">
        <f>COUNTIF('Student Tracking'!G44:N44,"&gt;=1")</f>
        <v>0</v>
      </c>
      <c r="BN45" s="104">
        <f>COUNTIF('Student Tracking'!G44:N44,"0")</f>
        <v>0</v>
      </c>
      <c r="BO45" s="85">
        <f t="shared" si="25"/>
        <v>0</v>
      </c>
      <c r="BP45" s="104" t="str">
        <f t="shared" si="0"/>
        <v/>
      </c>
      <c r="BQ45" s="104" t="str">
        <f t="shared" si="1"/>
        <v/>
      </c>
      <c r="BR45" s="104" t="str">
        <f t="shared" si="26"/>
        <v/>
      </c>
      <c r="BS45" s="303" t="str">
        <f t="shared" si="27"/>
        <v/>
      </c>
      <c r="BT45" s="104"/>
      <c r="BU45" s="68" t="str">
        <f t="shared" si="3"/>
        <v/>
      </c>
      <c r="BV45" s="91" t="str">
        <f t="shared" si="4"/>
        <v/>
      </c>
      <c r="BW45" s="91" t="str">
        <f t="shared" si="5"/>
        <v/>
      </c>
      <c r="BX45" s="91" t="str">
        <f t="shared" si="6"/>
        <v/>
      </c>
      <c r="BY45" s="91" t="str">
        <f t="shared" si="7"/>
        <v/>
      </c>
    </row>
    <row r="46" spans="1:77" x14ac:dyDescent="0.35">
      <c r="A46" s="73">
        <f>'Student Tracking'!A45</f>
        <v>0</v>
      </c>
      <c r="B46" s="73">
        <f>'Student Tracking'!B45</f>
        <v>0</v>
      </c>
      <c r="C46" s="74">
        <f>'Student Tracking'!D45</f>
        <v>0</v>
      </c>
      <c r="D46" s="184" t="str">
        <f>IF('Student Tracking'!E45,'Student Tracking'!E45,"")</f>
        <v/>
      </c>
      <c r="E46" s="184" t="str">
        <f>IF('Student Tracking'!F45,'Student Tracking'!F45,"")</f>
        <v/>
      </c>
      <c r="F46" s="181"/>
      <c r="G46" s="39"/>
      <c r="H46" s="39"/>
      <c r="I46" s="39"/>
      <c r="J46" s="39"/>
      <c r="K46" s="39"/>
      <c r="L46" s="39"/>
      <c r="M46" s="39"/>
      <c r="N46" s="39"/>
      <c r="O46" s="39"/>
      <c r="P46" s="39"/>
      <c r="Q46" s="39"/>
      <c r="R46" s="39"/>
      <c r="S46" s="39"/>
      <c r="T46" s="39"/>
      <c r="U46" s="39"/>
      <c r="V46" s="39"/>
      <c r="W46" s="39"/>
      <c r="X46" s="39"/>
      <c r="Y46" s="39"/>
      <c r="Z46" s="39"/>
      <c r="AA46" s="181"/>
      <c r="AB46" s="39"/>
      <c r="AC46" s="39"/>
      <c r="AD46" s="39"/>
      <c r="AE46" s="39"/>
      <c r="AF46" s="39"/>
      <c r="AG46" s="39"/>
      <c r="AH46" s="39"/>
      <c r="AI46" s="39"/>
      <c r="AJ46" s="39"/>
      <c r="AK46" s="39"/>
      <c r="AL46" s="39"/>
      <c r="AM46" s="39"/>
      <c r="AN46" s="39"/>
      <c r="AO46" s="39"/>
      <c r="AP46" s="39"/>
      <c r="AQ46" s="39"/>
      <c r="AR46" s="39"/>
      <c r="AS46" s="39"/>
      <c r="AT46" s="39"/>
      <c r="AU46" s="39"/>
      <c r="AW46" s="145" t="str">
        <f t="shared" si="10"/>
        <v/>
      </c>
      <c r="AX46" s="146" t="str">
        <f t="shared" si="11"/>
        <v/>
      </c>
      <c r="AY46" s="147" t="str">
        <f t="shared" si="12"/>
        <v xml:space="preserve"> </v>
      </c>
      <c r="AZ46" s="145" t="str">
        <f t="shared" si="13"/>
        <v/>
      </c>
      <c r="BA46" s="146" t="str">
        <f t="shared" si="14"/>
        <v/>
      </c>
      <c r="BB46" s="147" t="str">
        <f t="shared" si="15"/>
        <v xml:space="preserve"> </v>
      </c>
      <c r="BC46" s="145" t="str">
        <f t="shared" si="16"/>
        <v/>
      </c>
      <c r="BD46" s="146" t="str">
        <f t="shared" si="17"/>
        <v/>
      </c>
      <c r="BE46" s="147" t="str">
        <f t="shared" si="18"/>
        <v xml:space="preserve"> </v>
      </c>
      <c r="BF46" s="145" t="str">
        <f t="shared" si="19"/>
        <v/>
      </c>
      <c r="BG46" s="146" t="str">
        <f t="shared" si="20"/>
        <v/>
      </c>
      <c r="BH46" s="148" t="str">
        <f t="shared" si="21"/>
        <v xml:space="preserve"> </v>
      </c>
      <c r="BI46" s="69" t="str">
        <f t="shared" si="22"/>
        <v/>
      </c>
      <c r="BJ46" s="70" t="str">
        <f t="shared" si="23"/>
        <v/>
      </c>
      <c r="BK46" s="142" t="str">
        <f t="shared" si="24"/>
        <v xml:space="preserve"> </v>
      </c>
      <c r="BL46" s="104"/>
      <c r="BM46" s="68">
        <f>COUNTIF('Student Tracking'!G45:N45,"&gt;=1")</f>
        <v>0</v>
      </c>
      <c r="BN46" s="104">
        <f>COUNTIF('Student Tracking'!G45:N45,"0")</f>
        <v>0</v>
      </c>
      <c r="BO46" s="85">
        <f t="shared" si="25"/>
        <v>0</v>
      </c>
      <c r="BP46" s="104" t="str">
        <f t="shared" si="0"/>
        <v/>
      </c>
      <c r="BQ46" s="104" t="str">
        <f t="shared" si="1"/>
        <v/>
      </c>
      <c r="BR46" s="104" t="str">
        <f t="shared" si="26"/>
        <v/>
      </c>
      <c r="BS46" s="303" t="str">
        <f t="shared" si="27"/>
        <v/>
      </c>
      <c r="BT46" s="104"/>
      <c r="BU46" s="68" t="str">
        <f t="shared" si="3"/>
        <v/>
      </c>
      <c r="BV46" s="91" t="str">
        <f t="shared" si="4"/>
        <v/>
      </c>
      <c r="BW46" s="91" t="str">
        <f t="shared" si="5"/>
        <v/>
      </c>
      <c r="BX46" s="91" t="str">
        <f t="shared" si="6"/>
        <v/>
      </c>
      <c r="BY46" s="91" t="str">
        <f t="shared" si="7"/>
        <v/>
      </c>
    </row>
    <row r="47" spans="1:77" x14ac:dyDescent="0.35">
      <c r="A47" s="73">
        <f>'Student Tracking'!A46</f>
        <v>0</v>
      </c>
      <c r="B47" s="73">
        <f>'Student Tracking'!B46</f>
        <v>0</v>
      </c>
      <c r="C47" s="74">
        <f>'Student Tracking'!D46</f>
        <v>0</v>
      </c>
      <c r="D47" s="184" t="str">
        <f>IF('Student Tracking'!E46,'Student Tracking'!E46,"")</f>
        <v/>
      </c>
      <c r="E47" s="184" t="str">
        <f>IF('Student Tracking'!F46,'Student Tracking'!F46,"")</f>
        <v/>
      </c>
      <c r="F47" s="182"/>
      <c r="G47" s="40"/>
      <c r="H47" s="40"/>
      <c r="I47" s="40"/>
      <c r="J47" s="40"/>
      <c r="K47" s="40"/>
      <c r="L47" s="40"/>
      <c r="M47" s="40"/>
      <c r="N47" s="40"/>
      <c r="O47" s="40"/>
      <c r="P47" s="40"/>
      <c r="Q47" s="40"/>
      <c r="R47" s="40"/>
      <c r="S47" s="40"/>
      <c r="T47" s="40"/>
      <c r="U47" s="40"/>
      <c r="V47" s="40"/>
      <c r="W47" s="40"/>
      <c r="X47" s="40"/>
      <c r="Y47" s="40"/>
      <c r="Z47" s="40"/>
      <c r="AA47" s="182"/>
      <c r="AB47" s="40"/>
      <c r="AC47" s="40"/>
      <c r="AD47" s="40"/>
      <c r="AE47" s="40"/>
      <c r="AF47" s="40"/>
      <c r="AG47" s="40"/>
      <c r="AH47" s="40"/>
      <c r="AI47" s="40"/>
      <c r="AJ47" s="40"/>
      <c r="AK47" s="40"/>
      <c r="AL47" s="40"/>
      <c r="AM47" s="40"/>
      <c r="AN47" s="40"/>
      <c r="AO47" s="40"/>
      <c r="AP47" s="40"/>
      <c r="AQ47" s="40"/>
      <c r="AR47" s="40"/>
      <c r="AS47" s="40"/>
      <c r="AT47" s="40"/>
      <c r="AU47" s="40"/>
      <c r="AW47" s="145" t="str">
        <f t="shared" si="10"/>
        <v/>
      </c>
      <c r="AX47" s="146" t="str">
        <f t="shared" si="11"/>
        <v/>
      </c>
      <c r="AY47" s="147" t="str">
        <f t="shared" si="12"/>
        <v xml:space="preserve"> </v>
      </c>
      <c r="AZ47" s="145" t="str">
        <f t="shared" si="13"/>
        <v/>
      </c>
      <c r="BA47" s="146" t="str">
        <f t="shared" si="14"/>
        <v/>
      </c>
      <c r="BB47" s="147" t="str">
        <f t="shared" si="15"/>
        <v xml:space="preserve"> </v>
      </c>
      <c r="BC47" s="145" t="str">
        <f t="shared" si="16"/>
        <v/>
      </c>
      <c r="BD47" s="146" t="str">
        <f t="shared" si="17"/>
        <v/>
      </c>
      <c r="BE47" s="147" t="str">
        <f t="shared" si="18"/>
        <v xml:space="preserve"> </v>
      </c>
      <c r="BF47" s="145" t="str">
        <f t="shared" si="19"/>
        <v/>
      </c>
      <c r="BG47" s="146" t="str">
        <f t="shared" si="20"/>
        <v/>
      </c>
      <c r="BH47" s="148" t="str">
        <f t="shared" si="21"/>
        <v xml:space="preserve"> </v>
      </c>
      <c r="BI47" s="69" t="str">
        <f t="shared" si="22"/>
        <v/>
      </c>
      <c r="BJ47" s="70" t="str">
        <f t="shared" si="23"/>
        <v/>
      </c>
      <c r="BK47" s="142" t="str">
        <f t="shared" si="24"/>
        <v xml:space="preserve"> </v>
      </c>
      <c r="BL47" s="104"/>
      <c r="BM47" s="68">
        <f>COUNTIF('Student Tracking'!G46:N46,"&gt;=1")</f>
        <v>0</v>
      </c>
      <c r="BN47" s="104">
        <f>COUNTIF('Student Tracking'!G46:N46,"0")</f>
        <v>0</v>
      </c>
      <c r="BO47" s="85">
        <f t="shared" si="25"/>
        <v>0</v>
      </c>
      <c r="BP47" s="104" t="str">
        <f t="shared" si="0"/>
        <v/>
      </c>
      <c r="BQ47" s="104" t="str">
        <f t="shared" si="1"/>
        <v/>
      </c>
      <c r="BR47" s="104" t="str">
        <f t="shared" si="26"/>
        <v/>
      </c>
      <c r="BS47" s="303" t="str">
        <f t="shared" si="27"/>
        <v/>
      </c>
      <c r="BT47" s="104"/>
      <c r="BU47" s="68" t="str">
        <f t="shared" si="3"/>
        <v/>
      </c>
      <c r="BV47" s="91" t="str">
        <f t="shared" si="4"/>
        <v/>
      </c>
      <c r="BW47" s="91" t="str">
        <f t="shared" si="5"/>
        <v/>
      </c>
      <c r="BX47" s="91" t="str">
        <f t="shared" si="6"/>
        <v/>
      </c>
      <c r="BY47" s="91" t="str">
        <f t="shared" si="7"/>
        <v/>
      </c>
    </row>
    <row r="48" spans="1:77" x14ac:dyDescent="0.35">
      <c r="A48" s="73">
        <f>'Student Tracking'!A47</f>
        <v>0</v>
      </c>
      <c r="B48" s="73">
        <f>'Student Tracking'!B47</f>
        <v>0</v>
      </c>
      <c r="C48" s="74">
        <f>'Student Tracking'!D47</f>
        <v>0</v>
      </c>
      <c r="D48" s="184" t="str">
        <f>IF('Student Tracking'!E47,'Student Tracking'!E47,"")</f>
        <v/>
      </c>
      <c r="E48" s="184" t="str">
        <f>IF('Student Tracking'!F47,'Student Tracking'!F47,"")</f>
        <v/>
      </c>
      <c r="F48" s="181"/>
      <c r="G48" s="39"/>
      <c r="H48" s="39"/>
      <c r="I48" s="39"/>
      <c r="J48" s="39"/>
      <c r="K48" s="39"/>
      <c r="L48" s="39"/>
      <c r="M48" s="39"/>
      <c r="N48" s="39"/>
      <c r="O48" s="39"/>
      <c r="P48" s="39"/>
      <c r="Q48" s="39"/>
      <c r="R48" s="39"/>
      <c r="S48" s="39"/>
      <c r="T48" s="39"/>
      <c r="U48" s="39"/>
      <c r="V48" s="39"/>
      <c r="W48" s="39"/>
      <c r="X48" s="39"/>
      <c r="Y48" s="39"/>
      <c r="Z48" s="39"/>
      <c r="AA48" s="181"/>
      <c r="AB48" s="39"/>
      <c r="AC48" s="39"/>
      <c r="AD48" s="39"/>
      <c r="AE48" s="39"/>
      <c r="AF48" s="39"/>
      <c r="AG48" s="39"/>
      <c r="AH48" s="39"/>
      <c r="AI48" s="39"/>
      <c r="AJ48" s="39"/>
      <c r="AK48" s="39"/>
      <c r="AL48" s="39"/>
      <c r="AM48" s="39"/>
      <c r="AN48" s="39"/>
      <c r="AO48" s="39"/>
      <c r="AP48" s="39"/>
      <c r="AQ48" s="39"/>
      <c r="AR48" s="39"/>
      <c r="AS48" s="39"/>
      <c r="AT48" s="39"/>
      <c r="AU48" s="39"/>
      <c r="AW48" s="145" t="str">
        <f t="shared" si="10"/>
        <v/>
      </c>
      <c r="AX48" s="146" t="str">
        <f t="shared" si="11"/>
        <v/>
      </c>
      <c r="AY48" s="147" t="str">
        <f t="shared" si="12"/>
        <v xml:space="preserve"> </v>
      </c>
      <c r="AZ48" s="145" t="str">
        <f t="shared" si="13"/>
        <v/>
      </c>
      <c r="BA48" s="146" t="str">
        <f t="shared" si="14"/>
        <v/>
      </c>
      <c r="BB48" s="147" t="str">
        <f t="shared" si="15"/>
        <v xml:space="preserve"> </v>
      </c>
      <c r="BC48" s="145" t="str">
        <f t="shared" si="16"/>
        <v/>
      </c>
      <c r="BD48" s="146" t="str">
        <f t="shared" si="17"/>
        <v/>
      </c>
      <c r="BE48" s="147" t="str">
        <f t="shared" si="18"/>
        <v xml:space="preserve"> </v>
      </c>
      <c r="BF48" s="145" t="str">
        <f t="shared" si="19"/>
        <v/>
      </c>
      <c r="BG48" s="146" t="str">
        <f t="shared" si="20"/>
        <v/>
      </c>
      <c r="BH48" s="148" t="str">
        <f t="shared" si="21"/>
        <v xml:space="preserve"> </v>
      </c>
      <c r="BI48" s="69" t="str">
        <f t="shared" si="22"/>
        <v/>
      </c>
      <c r="BJ48" s="70" t="str">
        <f t="shared" si="23"/>
        <v/>
      </c>
      <c r="BK48" s="142" t="str">
        <f t="shared" si="24"/>
        <v xml:space="preserve"> </v>
      </c>
      <c r="BL48" s="104"/>
      <c r="BM48" s="68">
        <f>COUNTIF('Student Tracking'!G47:N47,"&gt;=1")</f>
        <v>0</v>
      </c>
      <c r="BN48" s="104">
        <f>COUNTIF('Student Tracking'!G47:N47,"0")</f>
        <v>0</v>
      </c>
      <c r="BO48" s="85">
        <f t="shared" si="25"/>
        <v>0</v>
      </c>
      <c r="BP48" s="104" t="str">
        <f t="shared" si="0"/>
        <v/>
      </c>
      <c r="BQ48" s="104" t="str">
        <f t="shared" si="1"/>
        <v/>
      </c>
      <c r="BR48" s="104" t="str">
        <f t="shared" si="26"/>
        <v/>
      </c>
      <c r="BS48" s="303" t="str">
        <f t="shared" si="27"/>
        <v/>
      </c>
      <c r="BT48" s="104"/>
      <c r="BU48" s="68" t="str">
        <f t="shared" si="3"/>
        <v/>
      </c>
      <c r="BV48" s="91" t="str">
        <f t="shared" si="4"/>
        <v/>
      </c>
      <c r="BW48" s="91" t="str">
        <f t="shared" si="5"/>
        <v/>
      </c>
      <c r="BX48" s="91" t="str">
        <f t="shared" si="6"/>
        <v/>
      </c>
      <c r="BY48" s="91" t="str">
        <f t="shared" si="7"/>
        <v/>
      </c>
    </row>
    <row r="49" spans="1:77" x14ac:dyDescent="0.35">
      <c r="A49" s="73">
        <f>'Student Tracking'!A48</f>
        <v>0</v>
      </c>
      <c r="B49" s="73">
        <f>'Student Tracking'!B48</f>
        <v>0</v>
      </c>
      <c r="C49" s="74">
        <f>'Student Tracking'!D48</f>
        <v>0</v>
      </c>
      <c r="D49" s="184" t="str">
        <f>IF('Student Tracking'!E48,'Student Tracking'!E48,"")</f>
        <v/>
      </c>
      <c r="E49" s="184" t="str">
        <f>IF('Student Tracking'!F48,'Student Tracking'!F48,"")</f>
        <v/>
      </c>
      <c r="F49" s="182"/>
      <c r="G49" s="40"/>
      <c r="H49" s="40"/>
      <c r="I49" s="40"/>
      <c r="J49" s="40"/>
      <c r="K49" s="40"/>
      <c r="L49" s="40"/>
      <c r="M49" s="40"/>
      <c r="N49" s="40"/>
      <c r="O49" s="40"/>
      <c r="P49" s="40"/>
      <c r="Q49" s="40"/>
      <c r="R49" s="40"/>
      <c r="S49" s="40"/>
      <c r="T49" s="40"/>
      <c r="U49" s="40"/>
      <c r="V49" s="40"/>
      <c r="W49" s="40"/>
      <c r="X49" s="40"/>
      <c r="Y49" s="40"/>
      <c r="Z49" s="40"/>
      <c r="AA49" s="182"/>
      <c r="AB49" s="40"/>
      <c r="AC49" s="40"/>
      <c r="AD49" s="40"/>
      <c r="AE49" s="40"/>
      <c r="AF49" s="40"/>
      <c r="AG49" s="40"/>
      <c r="AH49" s="40"/>
      <c r="AI49" s="40"/>
      <c r="AJ49" s="40"/>
      <c r="AK49" s="40"/>
      <c r="AL49" s="40"/>
      <c r="AM49" s="40"/>
      <c r="AN49" s="40"/>
      <c r="AO49" s="40"/>
      <c r="AP49" s="40"/>
      <c r="AQ49" s="40"/>
      <c r="AR49" s="40"/>
      <c r="AS49" s="40"/>
      <c r="AT49" s="40"/>
      <c r="AU49" s="40"/>
      <c r="AW49" s="145" t="str">
        <f t="shared" si="10"/>
        <v/>
      </c>
      <c r="AX49" s="146" t="str">
        <f t="shared" si="11"/>
        <v/>
      </c>
      <c r="AY49" s="147" t="str">
        <f t="shared" si="12"/>
        <v xml:space="preserve"> </v>
      </c>
      <c r="AZ49" s="145" t="str">
        <f t="shared" si="13"/>
        <v/>
      </c>
      <c r="BA49" s="146" t="str">
        <f t="shared" si="14"/>
        <v/>
      </c>
      <c r="BB49" s="147" t="str">
        <f t="shared" si="15"/>
        <v xml:space="preserve"> </v>
      </c>
      <c r="BC49" s="145" t="str">
        <f t="shared" si="16"/>
        <v/>
      </c>
      <c r="BD49" s="146" t="str">
        <f t="shared" si="17"/>
        <v/>
      </c>
      <c r="BE49" s="147" t="str">
        <f t="shared" si="18"/>
        <v xml:space="preserve"> </v>
      </c>
      <c r="BF49" s="145" t="str">
        <f t="shared" si="19"/>
        <v/>
      </c>
      <c r="BG49" s="146" t="str">
        <f t="shared" si="20"/>
        <v/>
      </c>
      <c r="BH49" s="148" t="str">
        <f t="shared" si="21"/>
        <v xml:space="preserve"> </v>
      </c>
      <c r="BI49" s="69" t="str">
        <f t="shared" si="22"/>
        <v/>
      </c>
      <c r="BJ49" s="70" t="str">
        <f t="shared" si="23"/>
        <v/>
      </c>
      <c r="BK49" s="142" t="str">
        <f t="shared" si="24"/>
        <v xml:space="preserve"> </v>
      </c>
      <c r="BL49" s="104"/>
      <c r="BM49" s="68">
        <f>COUNTIF('Student Tracking'!G48:N48,"&gt;=1")</f>
        <v>0</v>
      </c>
      <c r="BN49" s="104">
        <f>COUNTIF('Student Tracking'!G48:N48,"0")</f>
        <v>0</v>
      </c>
      <c r="BO49" s="85">
        <f t="shared" si="25"/>
        <v>0</v>
      </c>
      <c r="BP49" s="104" t="str">
        <f t="shared" si="0"/>
        <v/>
      </c>
      <c r="BQ49" s="104" t="str">
        <f t="shared" si="1"/>
        <v/>
      </c>
      <c r="BR49" s="104" t="str">
        <f t="shared" si="26"/>
        <v/>
      </c>
      <c r="BS49" s="303" t="str">
        <f t="shared" si="27"/>
        <v/>
      </c>
      <c r="BT49" s="104"/>
      <c r="BU49" s="68" t="str">
        <f t="shared" si="3"/>
        <v/>
      </c>
      <c r="BV49" s="91" t="str">
        <f t="shared" si="4"/>
        <v/>
      </c>
      <c r="BW49" s="91" t="str">
        <f t="shared" si="5"/>
        <v/>
      </c>
      <c r="BX49" s="91" t="str">
        <f t="shared" si="6"/>
        <v/>
      </c>
      <c r="BY49" s="91" t="str">
        <f t="shared" si="7"/>
        <v/>
      </c>
    </row>
    <row r="50" spans="1:77" x14ac:dyDescent="0.35">
      <c r="A50" s="73">
        <f>'Student Tracking'!A49</f>
        <v>0</v>
      </c>
      <c r="B50" s="73">
        <f>'Student Tracking'!B49</f>
        <v>0</v>
      </c>
      <c r="C50" s="74">
        <f>'Student Tracking'!D49</f>
        <v>0</v>
      </c>
      <c r="D50" s="184" t="str">
        <f>IF('Student Tracking'!E49,'Student Tracking'!E49,"")</f>
        <v/>
      </c>
      <c r="E50" s="184" t="str">
        <f>IF('Student Tracking'!F49,'Student Tracking'!F49,"")</f>
        <v/>
      </c>
      <c r="F50" s="181"/>
      <c r="G50" s="39"/>
      <c r="H50" s="39"/>
      <c r="I50" s="39"/>
      <c r="J50" s="39"/>
      <c r="K50" s="39"/>
      <c r="L50" s="39"/>
      <c r="M50" s="39"/>
      <c r="N50" s="39"/>
      <c r="O50" s="39"/>
      <c r="P50" s="39"/>
      <c r="Q50" s="39"/>
      <c r="R50" s="39"/>
      <c r="S50" s="39"/>
      <c r="T50" s="39"/>
      <c r="U50" s="39"/>
      <c r="V50" s="39"/>
      <c r="W50" s="39"/>
      <c r="X50" s="39"/>
      <c r="Y50" s="39"/>
      <c r="Z50" s="39"/>
      <c r="AA50" s="181"/>
      <c r="AB50" s="39"/>
      <c r="AC50" s="39"/>
      <c r="AD50" s="39"/>
      <c r="AE50" s="39"/>
      <c r="AF50" s="39"/>
      <c r="AG50" s="39"/>
      <c r="AH50" s="39"/>
      <c r="AI50" s="39"/>
      <c r="AJ50" s="39"/>
      <c r="AK50" s="39"/>
      <c r="AL50" s="39"/>
      <c r="AM50" s="39"/>
      <c r="AN50" s="39"/>
      <c r="AO50" s="39"/>
      <c r="AP50" s="39"/>
      <c r="AQ50" s="39"/>
      <c r="AR50" s="39"/>
      <c r="AS50" s="39"/>
      <c r="AT50" s="39"/>
      <c r="AU50" s="39"/>
      <c r="AW50" s="145" t="str">
        <f t="shared" si="10"/>
        <v/>
      </c>
      <c r="AX50" s="146" t="str">
        <f t="shared" si="11"/>
        <v/>
      </c>
      <c r="AY50" s="147" t="str">
        <f t="shared" si="12"/>
        <v xml:space="preserve"> </v>
      </c>
      <c r="AZ50" s="145" t="str">
        <f t="shared" si="13"/>
        <v/>
      </c>
      <c r="BA50" s="146" t="str">
        <f t="shared" si="14"/>
        <v/>
      </c>
      <c r="BB50" s="147" t="str">
        <f t="shared" si="15"/>
        <v xml:space="preserve"> </v>
      </c>
      <c r="BC50" s="145" t="str">
        <f t="shared" si="16"/>
        <v/>
      </c>
      <c r="BD50" s="146" t="str">
        <f t="shared" si="17"/>
        <v/>
      </c>
      <c r="BE50" s="147" t="str">
        <f t="shared" si="18"/>
        <v xml:space="preserve"> </v>
      </c>
      <c r="BF50" s="145" t="str">
        <f t="shared" si="19"/>
        <v/>
      </c>
      <c r="BG50" s="146" t="str">
        <f t="shared" si="20"/>
        <v/>
      </c>
      <c r="BH50" s="148" t="str">
        <f t="shared" si="21"/>
        <v xml:space="preserve"> </v>
      </c>
      <c r="BI50" s="69" t="str">
        <f t="shared" si="22"/>
        <v/>
      </c>
      <c r="BJ50" s="70" t="str">
        <f t="shared" si="23"/>
        <v/>
      </c>
      <c r="BK50" s="142" t="str">
        <f t="shared" si="24"/>
        <v xml:space="preserve"> </v>
      </c>
      <c r="BL50" s="104"/>
      <c r="BM50" s="68">
        <f>COUNTIF('Student Tracking'!G49:N49,"&gt;=1")</f>
        <v>0</v>
      </c>
      <c r="BN50" s="104">
        <f>COUNTIF('Student Tracking'!G49:N49,"0")</f>
        <v>0</v>
      </c>
      <c r="BO50" s="85">
        <f t="shared" si="25"/>
        <v>0</v>
      </c>
      <c r="BP50" s="104" t="str">
        <f t="shared" si="0"/>
        <v/>
      </c>
      <c r="BQ50" s="104" t="str">
        <f t="shared" si="1"/>
        <v/>
      </c>
      <c r="BR50" s="104" t="str">
        <f t="shared" si="26"/>
        <v/>
      </c>
      <c r="BS50" s="303" t="str">
        <f t="shared" si="27"/>
        <v/>
      </c>
      <c r="BT50" s="104"/>
      <c r="BU50" s="68" t="str">
        <f t="shared" si="3"/>
        <v/>
      </c>
      <c r="BV50" s="91" t="str">
        <f t="shared" si="4"/>
        <v/>
      </c>
      <c r="BW50" s="91" t="str">
        <f t="shared" si="5"/>
        <v/>
      </c>
      <c r="BX50" s="91" t="str">
        <f t="shared" si="6"/>
        <v/>
      </c>
      <c r="BY50" s="91" t="str">
        <f t="shared" si="7"/>
        <v/>
      </c>
    </row>
    <row r="51" spans="1:77" x14ac:dyDescent="0.35">
      <c r="A51" s="73">
        <f>'Student Tracking'!A50</f>
        <v>0</v>
      </c>
      <c r="B51" s="73">
        <f>'Student Tracking'!B50</f>
        <v>0</v>
      </c>
      <c r="C51" s="74">
        <f>'Student Tracking'!D50</f>
        <v>0</v>
      </c>
      <c r="D51" s="184" t="str">
        <f>IF('Student Tracking'!E50,'Student Tracking'!E50,"")</f>
        <v/>
      </c>
      <c r="E51" s="184" t="str">
        <f>IF('Student Tracking'!F50,'Student Tracking'!F50,"")</f>
        <v/>
      </c>
      <c r="F51" s="182"/>
      <c r="G51" s="40"/>
      <c r="H51" s="40"/>
      <c r="I51" s="40"/>
      <c r="J51" s="40"/>
      <c r="K51" s="40"/>
      <c r="L51" s="40"/>
      <c r="M51" s="40"/>
      <c r="N51" s="40"/>
      <c r="O51" s="40"/>
      <c r="P51" s="40"/>
      <c r="Q51" s="40"/>
      <c r="R51" s="40"/>
      <c r="S51" s="40"/>
      <c r="T51" s="40"/>
      <c r="U51" s="40"/>
      <c r="V51" s="40"/>
      <c r="W51" s="40"/>
      <c r="X51" s="40"/>
      <c r="Y51" s="40"/>
      <c r="Z51" s="40"/>
      <c r="AA51" s="182"/>
      <c r="AB51" s="40"/>
      <c r="AC51" s="40"/>
      <c r="AD51" s="40"/>
      <c r="AE51" s="40"/>
      <c r="AF51" s="40"/>
      <c r="AG51" s="40"/>
      <c r="AH51" s="40"/>
      <c r="AI51" s="40"/>
      <c r="AJ51" s="40"/>
      <c r="AK51" s="40"/>
      <c r="AL51" s="40"/>
      <c r="AM51" s="40"/>
      <c r="AN51" s="40"/>
      <c r="AO51" s="40"/>
      <c r="AP51" s="40"/>
      <c r="AQ51" s="40"/>
      <c r="AR51" s="40"/>
      <c r="AS51" s="40"/>
      <c r="AT51" s="40"/>
      <c r="AU51" s="40"/>
      <c r="AW51" s="145" t="str">
        <f t="shared" si="10"/>
        <v/>
      </c>
      <c r="AX51" s="146" t="str">
        <f t="shared" si="11"/>
        <v/>
      </c>
      <c r="AY51" s="147" t="str">
        <f t="shared" si="12"/>
        <v xml:space="preserve"> </v>
      </c>
      <c r="AZ51" s="145" t="str">
        <f t="shared" si="13"/>
        <v/>
      </c>
      <c r="BA51" s="146" t="str">
        <f t="shared" si="14"/>
        <v/>
      </c>
      <c r="BB51" s="147" t="str">
        <f t="shared" si="15"/>
        <v xml:space="preserve"> </v>
      </c>
      <c r="BC51" s="145" t="str">
        <f t="shared" si="16"/>
        <v/>
      </c>
      <c r="BD51" s="146" t="str">
        <f t="shared" si="17"/>
        <v/>
      </c>
      <c r="BE51" s="147" t="str">
        <f t="shared" si="18"/>
        <v xml:space="preserve"> </v>
      </c>
      <c r="BF51" s="145" t="str">
        <f t="shared" si="19"/>
        <v/>
      </c>
      <c r="BG51" s="146" t="str">
        <f t="shared" si="20"/>
        <v/>
      </c>
      <c r="BH51" s="148" t="str">
        <f t="shared" si="21"/>
        <v xml:space="preserve"> </v>
      </c>
      <c r="BI51" s="69" t="str">
        <f t="shared" si="22"/>
        <v/>
      </c>
      <c r="BJ51" s="70" t="str">
        <f t="shared" si="23"/>
        <v/>
      </c>
      <c r="BK51" s="142" t="str">
        <f t="shared" si="24"/>
        <v xml:space="preserve"> </v>
      </c>
      <c r="BL51" s="104"/>
      <c r="BM51" s="68">
        <f>COUNTIF('Student Tracking'!G50:N50,"&gt;=1")</f>
        <v>0</v>
      </c>
      <c r="BN51" s="104">
        <f>COUNTIF('Student Tracking'!G50:N50,"0")</f>
        <v>0</v>
      </c>
      <c r="BO51" s="85">
        <f t="shared" si="25"/>
        <v>0</v>
      </c>
      <c r="BP51" s="104" t="str">
        <f t="shared" si="0"/>
        <v/>
      </c>
      <c r="BQ51" s="104" t="str">
        <f t="shared" si="1"/>
        <v/>
      </c>
      <c r="BR51" s="104" t="str">
        <f t="shared" si="26"/>
        <v/>
      </c>
      <c r="BS51" s="303" t="str">
        <f t="shared" si="27"/>
        <v/>
      </c>
      <c r="BT51" s="104"/>
      <c r="BU51" s="68" t="str">
        <f t="shared" si="3"/>
        <v/>
      </c>
      <c r="BV51" s="91" t="str">
        <f t="shared" si="4"/>
        <v/>
      </c>
      <c r="BW51" s="91" t="str">
        <f t="shared" si="5"/>
        <v/>
      </c>
      <c r="BX51" s="91" t="str">
        <f t="shared" si="6"/>
        <v/>
      </c>
      <c r="BY51" s="91" t="str">
        <f t="shared" si="7"/>
        <v/>
      </c>
    </row>
    <row r="52" spans="1:77" x14ac:dyDescent="0.35">
      <c r="A52" s="73">
        <f>'Student Tracking'!A51</f>
        <v>0</v>
      </c>
      <c r="B52" s="73">
        <f>'Student Tracking'!B51</f>
        <v>0</v>
      </c>
      <c r="C52" s="74">
        <f>'Student Tracking'!D51</f>
        <v>0</v>
      </c>
      <c r="D52" s="184" t="str">
        <f>IF('Student Tracking'!E51,'Student Tracking'!E51,"")</f>
        <v/>
      </c>
      <c r="E52" s="184" t="str">
        <f>IF('Student Tracking'!F51,'Student Tracking'!F51,"")</f>
        <v/>
      </c>
      <c r="F52" s="181"/>
      <c r="G52" s="39"/>
      <c r="H52" s="39"/>
      <c r="I52" s="39"/>
      <c r="J52" s="39"/>
      <c r="K52" s="39"/>
      <c r="L52" s="39"/>
      <c r="M52" s="39"/>
      <c r="N52" s="39"/>
      <c r="O52" s="39"/>
      <c r="P52" s="39"/>
      <c r="Q52" s="39"/>
      <c r="R52" s="39"/>
      <c r="S52" s="39"/>
      <c r="T52" s="39"/>
      <c r="U52" s="39"/>
      <c r="V52" s="39"/>
      <c r="W52" s="39"/>
      <c r="X52" s="39"/>
      <c r="Y52" s="39"/>
      <c r="Z52" s="39"/>
      <c r="AA52" s="181"/>
      <c r="AB52" s="39"/>
      <c r="AC52" s="39"/>
      <c r="AD52" s="39"/>
      <c r="AE52" s="39"/>
      <c r="AF52" s="39"/>
      <c r="AG52" s="39"/>
      <c r="AH52" s="39"/>
      <c r="AI52" s="39"/>
      <c r="AJ52" s="39"/>
      <c r="AK52" s="39"/>
      <c r="AL52" s="39"/>
      <c r="AM52" s="39"/>
      <c r="AN52" s="39"/>
      <c r="AO52" s="39"/>
      <c r="AP52" s="39"/>
      <c r="AQ52" s="39"/>
      <c r="AR52" s="39"/>
      <c r="AS52" s="39"/>
      <c r="AT52" s="39"/>
      <c r="AU52" s="39"/>
      <c r="AW52" s="145" t="str">
        <f t="shared" si="10"/>
        <v/>
      </c>
      <c r="AX52" s="146" t="str">
        <f t="shared" si="11"/>
        <v/>
      </c>
      <c r="AY52" s="147" t="str">
        <f t="shared" si="12"/>
        <v xml:space="preserve"> </v>
      </c>
      <c r="AZ52" s="145" t="str">
        <f t="shared" si="13"/>
        <v/>
      </c>
      <c r="BA52" s="146" t="str">
        <f t="shared" si="14"/>
        <v/>
      </c>
      <c r="BB52" s="147" t="str">
        <f t="shared" si="15"/>
        <v xml:space="preserve"> </v>
      </c>
      <c r="BC52" s="145" t="str">
        <f t="shared" si="16"/>
        <v/>
      </c>
      <c r="BD52" s="146" t="str">
        <f t="shared" si="17"/>
        <v/>
      </c>
      <c r="BE52" s="147" t="str">
        <f t="shared" si="18"/>
        <v xml:space="preserve"> </v>
      </c>
      <c r="BF52" s="145" t="str">
        <f t="shared" si="19"/>
        <v/>
      </c>
      <c r="BG52" s="146" t="str">
        <f t="shared" si="20"/>
        <v/>
      </c>
      <c r="BH52" s="148" t="str">
        <f t="shared" si="21"/>
        <v xml:space="preserve"> </v>
      </c>
      <c r="BI52" s="69" t="str">
        <f t="shared" si="22"/>
        <v/>
      </c>
      <c r="BJ52" s="70" t="str">
        <f t="shared" si="23"/>
        <v/>
      </c>
      <c r="BK52" s="142" t="str">
        <f t="shared" si="24"/>
        <v xml:space="preserve"> </v>
      </c>
      <c r="BL52" s="104"/>
      <c r="BM52" s="68">
        <f>COUNTIF('Student Tracking'!G51:N51,"&gt;=1")</f>
        <v>0</v>
      </c>
      <c r="BN52" s="104">
        <f>COUNTIF('Student Tracking'!G51:N51,"0")</f>
        <v>0</v>
      </c>
      <c r="BO52" s="85">
        <f t="shared" si="25"/>
        <v>0</v>
      </c>
      <c r="BP52" s="104" t="str">
        <f t="shared" si="0"/>
        <v/>
      </c>
      <c r="BQ52" s="104" t="str">
        <f t="shared" si="1"/>
        <v/>
      </c>
      <c r="BR52" s="104" t="str">
        <f t="shared" si="26"/>
        <v/>
      </c>
      <c r="BS52" s="303" t="str">
        <f t="shared" si="27"/>
        <v/>
      </c>
      <c r="BT52" s="104"/>
      <c r="BU52" s="68" t="str">
        <f t="shared" si="3"/>
        <v/>
      </c>
      <c r="BV52" s="91" t="str">
        <f t="shared" si="4"/>
        <v/>
      </c>
      <c r="BW52" s="91" t="str">
        <f t="shared" si="5"/>
        <v/>
      </c>
      <c r="BX52" s="91" t="str">
        <f t="shared" si="6"/>
        <v/>
      </c>
      <c r="BY52" s="91" t="str">
        <f t="shared" si="7"/>
        <v/>
      </c>
    </row>
    <row r="53" spans="1:77" x14ac:dyDescent="0.35">
      <c r="A53" s="73">
        <f>'Student Tracking'!A52</f>
        <v>0</v>
      </c>
      <c r="B53" s="73">
        <f>'Student Tracking'!B52</f>
        <v>0</v>
      </c>
      <c r="C53" s="74">
        <f>'Student Tracking'!D52</f>
        <v>0</v>
      </c>
      <c r="D53" s="184" t="str">
        <f>IF('Student Tracking'!E52,'Student Tracking'!E52,"")</f>
        <v/>
      </c>
      <c r="E53" s="184" t="str">
        <f>IF('Student Tracking'!F52,'Student Tracking'!F52,"")</f>
        <v/>
      </c>
      <c r="F53" s="182"/>
      <c r="G53" s="40"/>
      <c r="H53" s="40"/>
      <c r="I53" s="40"/>
      <c r="J53" s="40"/>
      <c r="K53" s="40"/>
      <c r="L53" s="40"/>
      <c r="M53" s="40"/>
      <c r="N53" s="40"/>
      <c r="O53" s="40"/>
      <c r="P53" s="40"/>
      <c r="Q53" s="40"/>
      <c r="R53" s="40"/>
      <c r="S53" s="40"/>
      <c r="T53" s="40"/>
      <c r="U53" s="40"/>
      <c r="V53" s="40"/>
      <c r="W53" s="40"/>
      <c r="X53" s="40"/>
      <c r="Y53" s="40"/>
      <c r="Z53" s="40"/>
      <c r="AA53" s="182"/>
      <c r="AB53" s="40"/>
      <c r="AC53" s="40"/>
      <c r="AD53" s="40"/>
      <c r="AE53" s="40"/>
      <c r="AF53" s="40"/>
      <c r="AG53" s="40"/>
      <c r="AH53" s="40"/>
      <c r="AI53" s="40"/>
      <c r="AJ53" s="40"/>
      <c r="AK53" s="40"/>
      <c r="AL53" s="40"/>
      <c r="AM53" s="40"/>
      <c r="AN53" s="40"/>
      <c r="AO53" s="40"/>
      <c r="AP53" s="40"/>
      <c r="AQ53" s="40"/>
      <c r="AR53" s="40"/>
      <c r="AS53" s="40"/>
      <c r="AT53" s="40"/>
      <c r="AU53" s="40"/>
      <c r="AW53" s="145" t="str">
        <f t="shared" si="10"/>
        <v/>
      </c>
      <c r="AX53" s="146" t="str">
        <f t="shared" si="11"/>
        <v/>
      </c>
      <c r="AY53" s="147" t="str">
        <f t="shared" si="12"/>
        <v xml:space="preserve"> </v>
      </c>
      <c r="AZ53" s="145" t="str">
        <f t="shared" si="13"/>
        <v/>
      </c>
      <c r="BA53" s="146" t="str">
        <f t="shared" si="14"/>
        <v/>
      </c>
      <c r="BB53" s="147" t="str">
        <f t="shared" si="15"/>
        <v xml:space="preserve"> </v>
      </c>
      <c r="BC53" s="145" t="str">
        <f t="shared" si="16"/>
        <v/>
      </c>
      <c r="BD53" s="146" t="str">
        <f t="shared" si="17"/>
        <v/>
      </c>
      <c r="BE53" s="147" t="str">
        <f t="shared" si="18"/>
        <v xml:space="preserve"> </v>
      </c>
      <c r="BF53" s="145" t="str">
        <f t="shared" si="19"/>
        <v/>
      </c>
      <c r="BG53" s="146" t="str">
        <f t="shared" si="20"/>
        <v/>
      </c>
      <c r="BH53" s="148" t="str">
        <f t="shared" si="21"/>
        <v xml:space="preserve"> </v>
      </c>
      <c r="BI53" s="69" t="str">
        <f t="shared" si="22"/>
        <v/>
      </c>
      <c r="BJ53" s="70" t="str">
        <f t="shared" si="23"/>
        <v/>
      </c>
      <c r="BK53" s="142" t="str">
        <f t="shared" si="24"/>
        <v xml:space="preserve"> </v>
      </c>
      <c r="BL53" s="104"/>
      <c r="BM53" s="68">
        <f>COUNTIF('Student Tracking'!G52:N52,"&gt;=1")</f>
        <v>0</v>
      </c>
      <c r="BN53" s="104">
        <f>COUNTIF('Student Tracking'!G52:N52,"0")</f>
        <v>0</v>
      </c>
      <c r="BO53" s="85">
        <f t="shared" si="25"/>
        <v>0</v>
      </c>
      <c r="BP53" s="104" t="str">
        <f t="shared" si="0"/>
        <v/>
      </c>
      <c r="BQ53" s="104" t="str">
        <f t="shared" si="1"/>
        <v/>
      </c>
      <c r="BR53" s="104" t="str">
        <f t="shared" si="26"/>
        <v/>
      </c>
      <c r="BS53" s="303" t="str">
        <f t="shared" si="27"/>
        <v/>
      </c>
      <c r="BT53" s="104"/>
      <c r="BU53" s="68" t="str">
        <f t="shared" si="3"/>
        <v/>
      </c>
      <c r="BV53" s="91" t="str">
        <f t="shared" si="4"/>
        <v/>
      </c>
      <c r="BW53" s="91" t="str">
        <f t="shared" si="5"/>
        <v/>
      </c>
      <c r="BX53" s="91" t="str">
        <f t="shared" si="6"/>
        <v/>
      </c>
      <c r="BY53" s="91" t="str">
        <f t="shared" si="7"/>
        <v/>
      </c>
    </row>
    <row r="54" spans="1:77" x14ac:dyDescent="0.35">
      <c r="A54" s="73">
        <f>'Student Tracking'!A53</f>
        <v>0</v>
      </c>
      <c r="B54" s="73">
        <f>'Student Tracking'!B53</f>
        <v>0</v>
      </c>
      <c r="C54" s="74">
        <f>'Student Tracking'!D53</f>
        <v>0</v>
      </c>
      <c r="D54" s="184" t="str">
        <f>IF('Student Tracking'!E53,'Student Tracking'!E53,"")</f>
        <v/>
      </c>
      <c r="E54" s="184" t="str">
        <f>IF('Student Tracking'!F53,'Student Tracking'!F53,"")</f>
        <v/>
      </c>
      <c r="F54" s="181"/>
      <c r="G54" s="39"/>
      <c r="H54" s="39"/>
      <c r="I54" s="39"/>
      <c r="J54" s="39"/>
      <c r="K54" s="39"/>
      <c r="L54" s="39"/>
      <c r="M54" s="39"/>
      <c r="N54" s="39"/>
      <c r="O54" s="39"/>
      <c r="P54" s="39"/>
      <c r="Q54" s="39"/>
      <c r="R54" s="39"/>
      <c r="S54" s="39"/>
      <c r="T54" s="39"/>
      <c r="U54" s="39"/>
      <c r="V54" s="39"/>
      <c r="W54" s="39"/>
      <c r="X54" s="39"/>
      <c r="Y54" s="39"/>
      <c r="Z54" s="39"/>
      <c r="AA54" s="181"/>
      <c r="AB54" s="39"/>
      <c r="AC54" s="39"/>
      <c r="AD54" s="39"/>
      <c r="AE54" s="39"/>
      <c r="AF54" s="39"/>
      <c r="AG54" s="39"/>
      <c r="AH54" s="39"/>
      <c r="AI54" s="39"/>
      <c r="AJ54" s="39"/>
      <c r="AK54" s="39"/>
      <c r="AL54" s="39"/>
      <c r="AM54" s="39"/>
      <c r="AN54" s="39"/>
      <c r="AO54" s="39"/>
      <c r="AP54" s="39"/>
      <c r="AQ54" s="39"/>
      <c r="AR54" s="39"/>
      <c r="AS54" s="39"/>
      <c r="AT54" s="39"/>
      <c r="AU54" s="39"/>
      <c r="AW54" s="145" t="str">
        <f t="shared" si="10"/>
        <v/>
      </c>
      <c r="AX54" s="146" t="str">
        <f t="shared" si="11"/>
        <v/>
      </c>
      <c r="AY54" s="147" t="str">
        <f t="shared" si="12"/>
        <v xml:space="preserve"> </v>
      </c>
      <c r="AZ54" s="145" t="str">
        <f t="shared" si="13"/>
        <v/>
      </c>
      <c r="BA54" s="146" t="str">
        <f t="shared" si="14"/>
        <v/>
      </c>
      <c r="BB54" s="147" t="str">
        <f t="shared" si="15"/>
        <v xml:space="preserve"> </v>
      </c>
      <c r="BC54" s="145" t="str">
        <f t="shared" si="16"/>
        <v/>
      </c>
      <c r="BD54" s="146" t="str">
        <f t="shared" si="17"/>
        <v/>
      </c>
      <c r="BE54" s="147" t="str">
        <f t="shared" si="18"/>
        <v xml:space="preserve"> </v>
      </c>
      <c r="BF54" s="145" t="str">
        <f t="shared" si="19"/>
        <v/>
      </c>
      <c r="BG54" s="146" t="str">
        <f t="shared" si="20"/>
        <v/>
      </c>
      <c r="BH54" s="148" t="str">
        <f t="shared" si="21"/>
        <v xml:space="preserve"> </v>
      </c>
      <c r="BI54" s="69" t="str">
        <f t="shared" si="22"/>
        <v/>
      </c>
      <c r="BJ54" s="70" t="str">
        <f t="shared" si="23"/>
        <v/>
      </c>
      <c r="BK54" s="142" t="str">
        <f t="shared" si="24"/>
        <v xml:space="preserve"> </v>
      </c>
      <c r="BL54" s="104"/>
      <c r="BM54" s="68">
        <f>COUNTIF('Student Tracking'!G53:N53,"&gt;=1")</f>
        <v>0</v>
      </c>
      <c r="BN54" s="104">
        <f>COUNTIF('Student Tracking'!G53:N53,"0")</f>
        <v>0</v>
      </c>
      <c r="BO54" s="85">
        <f t="shared" si="25"/>
        <v>0</v>
      </c>
      <c r="BP54" s="104" t="str">
        <f t="shared" si="0"/>
        <v/>
      </c>
      <c r="BQ54" s="104" t="str">
        <f t="shared" si="1"/>
        <v/>
      </c>
      <c r="BR54" s="104" t="str">
        <f t="shared" si="26"/>
        <v/>
      </c>
      <c r="BS54" s="303" t="str">
        <f t="shared" si="27"/>
        <v/>
      </c>
      <c r="BT54" s="104"/>
      <c r="BU54" s="68" t="str">
        <f t="shared" si="3"/>
        <v/>
      </c>
      <c r="BV54" s="91" t="str">
        <f t="shared" si="4"/>
        <v/>
      </c>
      <c r="BW54" s="91" t="str">
        <f t="shared" si="5"/>
        <v/>
      </c>
      <c r="BX54" s="91" t="str">
        <f t="shared" si="6"/>
        <v/>
      </c>
      <c r="BY54" s="91" t="str">
        <f t="shared" si="7"/>
        <v/>
      </c>
    </row>
    <row r="55" spans="1:77" x14ac:dyDescent="0.35">
      <c r="A55" s="73">
        <f>'Student Tracking'!A54</f>
        <v>0</v>
      </c>
      <c r="B55" s="73">
        <f>'Student Tracking'!B54</f>
        <v>0</v>
      </c>
      <c r="C55" s="74">
        <f>'Student Tracking'!D54</f>
        <v>0</v>
      </c>
      <c r="D55" s="184" t="str">
        <f>IF('Student Tracking'!E54,'Student Tracking'!E54,"")</f>
        <v/>
      </c>
      <c r="E55" s="184" t="str">
        <f>IF('Student Tracking'!F54,'Student Tracking'!F54,"")</f>
        <v/>
      </c>
      <c r="F55" s="182"/>
      <c r="G55" s="40"/>
      <c r="H55" s="40"/>
      <c r="I55" s="40"/>
      <c r="J55" s="40"/>
      <c r="K55" s="40"/>
      <c r="L55" s="40"/>
      <c r="M55" s="40"/>
      <c r="N55" s="40"/>
      <c r="O55" s="40"/>
      <c r="P55" s="40"/>
      <c r="Q55" s="40"/>
      <c r="R55" s="40"/>
      <c r="S55" s="40"/>
      <c r="T55" s="40"/>
      <c r="U55" s="40"/>
      <c r="V55" s="40"/>
      <c r="W55" s="40"/>
      <c r="X55" s="40"/>
      <c r="Y55" s="40"/>
      <c r="Z55" s="40"/>
      <c r="AA55" s="182"/>
      <c r="AB55" s="40"/>
      <c r="AC55" s="40"/>
      <c r="AD55" s="40"/>
      <c r="AE55" s="40"/>
      <c r="AF55" s="40"/>
      <c r="AG55" s="40"/>
      <c r="AH55" s="40"/>
      <c r="AI55" s="40"/>
      <c r="AJ55" s="40"/>
      <c r="AK55" s="40"/>
      <c r="AL55" s="40"/>
      <c r="AM55" s="40"/>
      <c r="AN55" s="40"/>
      <c r="AO55" s="40"/>
      <c r="AP55" s="40"/>
      <c r="AQ55" s="40"/>
      <c r="AR55" s="40"/>
      <c r="AS55" s="40"/>
      <c r="AT55" s="40"/>
      <c r="AU55" s="40"/>
      <c r="AW55" s="145" t="str">
        <f t="shared" si="10"/>
        <v/>
      </c>
      <c r="AX55" s="146" t="str">
        <f t="shared" si="11"/>
        <v/>
      </c>
      <c r="AY55" s="147" t="str">
        <f t="shared" si="12"/>
        <v xml:space="preserve"> </v>
      </c>
      <c r="AZ55" s="145" t="str">
        <f t="shared" si="13"/>
        <v/>
      </c>
      <c r="BA55" s="146" t="str">
        <f t="shared" si="14"/>
        <v/>
      </c>
      <c r="BB55" s="147" t="str">
        <f t="shared" si="15"/>
        <v xml:space="preserve"> </v>
      </c>
      <c r="BC55" s="145" t="str">
        <f t="shared" si="16"/>
        <v/>
      </c>
      <c r="BD55" s="146" t="str">
        <f t="shared" si="17"/>
        <v/>
      </c>
      <c r="BE55" s="147" t="str">
        <f t="shared" si="18"/>
        <v xml:space="preserve"> </v>
      </c>
      <c r="BF55" s="145" t="str">
        <f t="shared" si="19"/>
        <v/>
      </c>
      <c r="BG55" s="146" t="str">
        <f t="shared" si="20"/>
        <v/>
      </c>
      <c r="BH55" s="148" t="str">
        <f t="shared" si="21"/>
        <v xml:space="preserve"> </v>
      </c>
      <c r="BI55" s="69" t="str">
        <f t="shared" si="22"/>
        <v/>
      </c>
      <c r="BJ55" s="70" t="str">
        <f t="shared" si="23"/>
        <v/>
      </c>
      <c r="BK55" s="142" t="str">
        <f t="shared" si="24"/>
        <v xml:space="preserve"> </v>
      </c>
      <c r="BL55" s="104"/>
      <c r="BM55" s="68">
        <f>COUNTIF('Student Tracking'!G54:N54,"&gt;=1")</f>
        <v>0</v>
      </c>
      <c r="BN55" s="104">
        <f>COUNTIF('Student Tracking'!G54:N54,"0")</f>
        <v>0</v>
      </c>
      <c r="BO55" s="85">
        <f t="shared" si="25"/>
        <v>0</v>
      </c>
      <c r="BP55" s="104" t="str">
        <f t="shared" si="0"/>
        <v/>
      </c>
      <c r="BQ55" s="104" t="str">
        <f t="shared" si="1"/>
        <v/>
      </c>
      <c r="BR55" s="104" t="str">
        <f t="shared" si="26"/>
        <v/>
      </c>
      <c r="BS55" s="303" t="str">
        <f t="shared" si="27"/>
        <v/>
      </c>
      <c r="BT55" s="104"/>
      <c r="BU55" s="68" t="str">
        <f t="shared" si="3"/>
        <v/>
      </c>
      <c r="BV55" s="91" t="str">
        <f t="shared" si="4"/>
        <v/>
      </c>
      <c r="BW55" s="91" t="str">
        <f t="shared" si="5"/>
        <v/>
      </c>
      <c r="BX55" s="91" t="str">
        <f t="shared" si="6"/>
        <v/>
      </c>
      <c r="BY55" s="91" t="str">
        <f t="shared" si="7"/>
        <v/>
      </c>
    </row>
    <row r="56" spans="1:77" x14ac:dyDescent="0.35">
      <c r="A56" s="73">
        <f>'Student Tracking'!A55</f>
        <v>0</v>
      </c>
      <c r="B56" s="73">
        <f>'Student Tracking'!B55</f>
        <v>0</v>
      </c>
      <c r="C56" s="74">
        <f>'Student Tracking'!D55</f>
        <v>0</v>
      </c>
      <c r="D56" s="184" t="str">
        <f>IF('Student Tracking'!E55,'Student Tracking'!E55,"")</f>
        <v/>
      </c>
      <c r="E56" s="184" t="str">
        <f>IF('Student Tracking'!F55,'Student Tracking'!F55,"")</f>
        <v/>
      </c>
      <c r="F56" s="181"/>
      <c r="G56" s="39"/>
      <c r="H56" s="39"/>
      <c r="I56" s="39"/>
      <c r="J56" s="39"/>
      <c r="K56" s="39"/>
      <c r="L56" s="39"/>
      <c r="M56" s="39"/>
      <c r="N56" s="39"/>
      <c r="O56" s="39"/>
      <c r="P56" s="39"/>
      <c r="Q56" s="39"/>
      <c r="R56" s="39"/>
      <c r="S56" s="39"/>
      <c r="T56" s="39"/>
      <c r="U56" s="39"/>
      <c r="V56" s="39"/>
      <c r="W56" s="39"/>
      <c r="X56" s="39"/>
      <c r="Y56" s="39"/>
      <c r="Z56" s="39"/>
      <c r="AA56" s="181"/>
      <c r="AB56" s="39"/>
      <c r="AC56" s="39"/>
      <c r="AD56" s="39"/>
      <c r="AE56" s="39"/>
      <c r="AF56" s="39"/>
      <c r="AG56" s="39"/>
      <c r="AH56" s="39"/>
      <c r="AI56" s="39"/>
      <c r="AJ56" s="39"/>
      <c r="AK56" s="39"/>
      <c r="AL56" s="39"/>
      <c r="AM56" s="39"/>
      <c r="AN56" s="39"/>
      <c r="AO56" s="39"/>
      <c r="AP56" s="39"/>
      <c r="AQ56" s="39"/>
      <c r="AR56" s="39"/>
      <c r="AS56" s="39"/>
      <c r="AT56" s="39"/>
      <c r="AU56" s="39"/>
      <c r="AW56" s="145" t="str">
        <f t="shared" si="10"/>
        <v/>
      </c>
      <c r="AX56" s="146" t="str">
        <f t="shared" si="11"/>
        <v/>
      </c>
      <c r="AY56" s="147" t="str">
        <f t="shared" si="12"/>
        <v xml:space="preserve"> </v>
      </c>
      <c r="AZ56" s="145" t="str">
        <f t="shared" si="13"/>
        <v/>
      </c>
      <c r="BA56" s="146" t="str">
        <f t="shared" si="14"/>
        <v/>
      </c>
      <c r="BB56" s="147" t="str">
        <f t="shared" si="15"/>
        <v xml:space="preserve"> </v>
      </c>
      <c r="BC56" s="145" t="str">
        <f t="shared" si="16"/>
        <v/>
      </c>
      <c r="BD56" s="146" t="str">
        <f t="shared" si="17"/>
        <v/>
      </c>
      <c r="BE56" s="147" t="str">
        <f t="shared" si="18"/>
        <v xml:space="preserve"> </v>
      </c>
      <c r="BF56" s="145" t="str">
        <f t="shared" si="19"/>
        <v/>
      </c>
      <c r="BG56" s="146" t="str">
        <f t="shared" si="20"/>
        <v/>
      </c>
      <c r="BH56" s="148" t="str">
        <f t="shared" si="21"/>
        <v xml:space="preserve"> </v>
      </c>
      <c r="BI56" s="69" t="str">
        <f t="shared" si="22"/>
        <v/>
      </c>
      <c r="BJ56" s="70" t="str">
        <f t="shared" si="23"/>
        <v/>
      </c>
      <c r="BK56" s="142" t="str">
        <f t="shared" si="24"/>
        <v xml:space="preserve"> </v>
      </c>
      <c r="BL56" s="104"/>
      <c r="BM56" s="68">
        <f>COUNTIF('Student Tracking'!G55:N55,"&gt;=1")</f>
        <v>0</v>
      </c>
      <c r="BN56" s="104">
        <f>COUNTIF('Student Tracking'!G55:N55,"0")</f>
        <v>0</v>
      </c>
      <c r="BO56" s="85">
        <f t="shared" si="25"/>
        <v>0</v>
      </c>
      <c r="BP56" s="104" t="str">
        <f t="shared" si="0"/>
        <v/>
      </c>
      <c r="BQ56" s="104" t="str">
        <f t="shared" si="1"/>
        <v/>
      </c>
      <c r="BR56" s="104" t="str">
        <f t="shared" si="26"/>
        <v/>
      </c>
      <c r="BS56" s="303" t="str">
        <f t="shared" si="27"/>
        <v/>
      </c>
      <c r="BT56" s="104"/>
      <c r="BU56" s="68" t="str">
        <f t="shared" si="3"/>
        <v/>
      </c>
      <c r="BV56" s="91" t="str">
        <f t="shared" si="4"/>
        <v/>
      </c>
      <c r="BW56" s="91" t="str">
        <f t="shared" si="5"/>
        <v/>
      </c>
      <c r="BX56" s="91" t="str">
        <f t="shared" si="6"/>
        <v/>
      </c>
      <c r="BY56" s="91" t="str">
        <f t="shared" si="7"/>
        <v/>
      </c>
    </row>
    <row r="57" spans="1:77" x14ac:dyDescent="0.35">
      <c r="A57" s="73">
        <f>'Student Tracking'!A56</f>
        <v>0</v>
      </c>
      <c r="B57" s="73">
        <f>'Student Tracking'!B56</f>
        <v>0</v>
      </c>
      <c r="C57" s="74">
        <f>'Student Tracking'!D56</f>
        <v>0</v>
      </c>
      <c r="D57" s="184" t="str">
        <f>IF('Student Tracking'!E56,'Student Tracking'!E56,"")</f>
        <v/>
      </c>
      <c r="E57" s="184" t="str">
        <f>IF('Student Tracking'!F56,'Student Tracking'!F56,"")</f>
        <v/>
      </c>
      <c r="F57" s="182"/>
      <c r="G57" s="40"/>
      <c r="H57" s="40"/>
      <c r="I57" s="40"/>
      <c r="J57" s="40"/>
      <c r="K57" s="40"/>
      <c r="L57" s="40"/>
      <c r="M57" s="40"/>
      <c r="N57" s="40"/>
      <c r="O57" s="40"/>
      <c r="P57" s="40"/>
      <c r="Q57" s="40"/>
      <c r="R57" s="40"/>
      <c r="S57" s="40"/>
      <c r="T57" s="40"/>
      <c r="U57" s="40"/>
      <c r="V57" s="40"/>
      <c r="W57" s="40"/>
      <c r="X57" s="40"/>
      <c r="Y57" s="40"/>
      <c r="Z57" s="40"/>
      <c r="AA57" s="182"/>
      <c r="AB57" s="40"/>
      <c r="AC57" s="40"/>
      <c r="AD57" s="40"/>
      <c r="AE57" s="40"/>
      <c r="AF57" s="40"/>
      <c r="AG57" s="40"/>
      <c r="AH57" s="40"/>
      <c r="AI57" s="40"/>
      <c r="AJ57" s="40"/>
      <c r="AK57" s="40"/>
      <c r="AL57" s="40"/>
      <c r="AM57" s="40"/>
      <c r="AN57" s="40"/>
      <c r="AO57" s="40"/>
      <c r="AP57" s="40"/>
      <c r="AQ57" s="40"/>
      <c r="AR57" s="40"/>
      <c r="AS57" s="40"/>
      <c r="AT57" s="40"/>
      <c r="AU57" s="40"/>
      <c r="AW57" s="145" t="str">
        <f t="shared" si="10"/>
        <v/>
      </c>
      <c r="AX57" s="146" t="str">
        <f t="shared" si="11"/>
        <v/>
      </c>
      <c r="AY57" s="147" t="str">
        <f t="shared" si="12"/>
        <v xml:space="preserve"> </v>
      </c>
      <c r="AZ57" s="145" t="str">
        <f t="shared" si="13"/>
        <v/>
      </c>
      <c r="BA57" s="146" t="str">
        <f t="shared" si="14"/>
        <v/>
      </c>
      <c r="BB57" s="147" t="str">
        <f t="shared" si="15"/>
        <v xml:space="preserve"> </v>
      </c>
      <c r="BC57" s="145" t="str">
        <f t="shared" si="16"/>
        <v/>
      </c>
      <c r="BD57" s="146" t="str">
        <f t="shared" si="17"/>
        <v/>
      </c>
      <c r="BE57" s="147" t="str">
        <f t="shared" si="18"/>
        <v xml:space="preserve"> </v>
      </c>
      <c r="BF57" s="145" t="str">
        <f t="shared" si="19"/>
        <v/>
      </c>
      <c r="BG57" s="146" t="str">
        <f t="shared" si="20"/>
        <v/>
      </c>
      <c r="BH57" s="148" t="str">
        <f t="shared" si="21"/>
        <v xml:space="preserve"> </v>
      </c>
      <c r="BI57" s="69" t="str">
        <f t="shared" si="22"/>
        <v/>
      </c>
      <c r="BJ57" s="70" t="str">
        <f t="shared" si="23"/>
        <v/>
      </c>
      <c r="BK57" s="142" t="str">
        <f t="shared" si="24"/>
        <v xml:space="preserve"> </v>
      </c>
      <c r="BL57" s="104"/>
      <c r="BM57" s="68">
        <f>COUNTIF('Student Tracking'!G56:N56,"&gt;=1")</f>
        <v>0</v>
      </c>
      <c r="BN57" s="104">
        <f>COUNTIF('Student Tracking'!G56:N56,"0")</f>
        <v>0</v>
      </c>
      <c r="BO57" s="85">
        <f t="shared" si="25"/>
        <v>0</v>
      </c>
      <c r="BP57" s="104" t="str">
        <f t="shared" si="0"/>
        <v/>
      </c>
      <c r="BQ57" s="104" t="str">
        <f t="shared" si="1"/>
        <v/>
      </c>
      <c r="BR57" s="104" t="str">
        <f t="shared" si="26"/>
        <v/>
      </c>
      <c r="BS57" s="303" t="str">
        <f t="shared" si="27"/>
        <v/>
      </c>
      <c r="BT57" s="104"/>
      <c r="BU57" s="68" t="str">
        <f t="shared" si="3"/>
        <v/>
      </c>
      <c r="BV57" s="91" t="str">
        <f t="shared" si="4"/>
        <v/>
      </c>
      <c r="BW57" s="91" t="str">
        <f t="shared" si="5"/>
        <v/>
      </c>
      <c r="BX57" s="91" t="str">
        <f t="shared" si="6"/>
        <v/>
      </c>
      <c r="BY57" s="91" t="str">
        <f t="shared" si="7"/>
        <v/>
      </c>
    </row>
    <row r="58" spans="1:77" x14ac:dyDescent="0.35">
      <c r="A58" s="73">
        <f>'Student Tracking'!A57</f>
        <v>0</v>
      </c>
      <c r="B58" s="73">
        <f>'Student Tracking'!B57</f>
        <v>0</v>
      </c>
      <c r="C58" s="74">
        <f>'Student Tracking'!D57</f>
        <v>0</v>
      </c>
      <c r="D58" s="184" t="str">
        <f>IF('Student Tracking'!E57,'Student Tracking'!E57,"")</f>
        <v/>
      </c>
      <c r="E58" s="184" t="str">
        <f>IF('Student Tracking'!F57,'Student Tracking'!F57,"")</f>
        <v/>
      </c>
      <c r="F58" s="181"/>
      <c r="G58" s="39"/>
      <c r="H58" s="39"/>
      <c r="I58" s="39"/>
      <c r="J58" s="39"/>
      <c r="K58" s="39"/>
      <c r="L58" s="39"/>
      <c r="M58" s="39"/>
      <c r="N58" s="39"/>
      <c r="O58" s="39"/>
      <c r="P58" s="39"/>
      <c r="Q58" s="39"/>
      <c r="R58" s="39"/>
      <c r="S58" s="39"/>
      <c r="T58" s="39"/>
      <c r="U58" s="39"/>
      <c r="V58" s="39"/>
      <c r="W58" s="39"/>
      <c r="X58" s="39"/>
      <c r="Y58" s="39"/>
      <c r="Z58" s="39"/>
      <c r="AA58" s="181"/>
      <c r="AB58" s="39"/>
      <c r="AC58" s="39"/>
      <c r="AD58" s="39"/>
      <c r="AE58" s="39"/>
      <c r="AF58" s="39"/>
      <c r="AG58" s="39"/>
      <c r="AH58" s="39"/>
      <c r="AI58" s="39"/>
      <c r="AJ58" s="39"/>
      <c r="AK58" s="39"/>
      <c r="AL58" s="39"/>
      <c r="AM58" s="39"/>
      <c r="AN58" s="39"/>
      <c r="AO58" s="39"/>
      <c r="AP58" s="39"/>
      <c r="AQ58" s="39"/>
      <c r="AR58" s="39"/>
      <c r="AS58" s="39"/>
      <c r="AT58" s="39"/>
      <c r="AU58" s="39"/>
      <c r="AW58" s="145" t="str">
        <f t="shared" si="10"/>
        <v/>
      </c>
      <c r="AX58" s="146" t="str">
        <f t="shared" si="11"/>
        <v/>
      </c>
      <c r="AY58" s="147" t="str">
        <f t="shared" si="12"/>
        <v xml:space="preserve"> </v>
      </c>
      <c r="AZ58" s="145" t="str">
        <f t="shared" si="13"/>
        <v/>
      </c>
      <c r="BA58" s="146" t="str">
        <f t="shared" si="14"/>
        <v/>
      </c>
      <c r="BB58" s="147" t="str">
        <f t="shared" si="15"/>
        <v xml:space="preserve"> </v>
      </c>
      <c r="BC58" s="145" t="str">
        <f t="shared" si="16"/>
        <v/>
      </c>
      <c r="BD58" s="146" t="str">
        <f t="shared" si="17"/>
        <v/>
      </c>
      <c r="BE58" s="147" t="str">
        <f t="shared" si="18"/>
        <v xml:space="preserve"> </v>
      </c>
      <c r="BF58" s="145" t="str">
        <f t="shared" si="19"/>
        <v/>
      </c>
      <c r="BG58" s="146" t="str">
        <f t="shared" si="20"/>
        <v/>
      </c>
      <c r="BH58" s="148" t="str">
        <f t="shared" si="21"/>
        <v xml:space="preserve"> </v>
      </c>
      <c r="BI58" s="69" t="str">
        <f t="shared" si="22"/>
        <v/>
      </c>
      <c r="BJ58" s="70" t="str">
        <f t="shared" si="23"/>
        <v/>
      </c>
      <c r="BK58" s="142" t="str">
        <f t="shared" si="24"/>
        <v xml:space="preserve"> </v>
      </c>
      <c r="BL58" s="104"/>
      <c r="BM58" s="68">
        <f>COUNTIF('Student Tracking'!G57:N57,"&gt;=1")</f>
        <v>0</v>
      </c>
      <c r="BN58" s="104">
        <f>COUNTIF('Student Tracking'!G57:N57,"0")</f>
        <v>0</v>
      </c>
      <c r="BO58" s="85">
        <f t="shared" si="25"/>
        <v>0</v>
      </c>
      <c r="BP58" s="104" t="str">
        <f t="shared" si="0"/>
        <v/>
      </c>
      <c r="BQ58" s="104" t="str">
        <f t="shared" si="1"/>
        <v/>
      </c>
      <c r="BR58" s="104" t="str">
        <f t="shared" si="26"/>
        <v/>
      </c>
      <c r="BS58" s="303" t="str">
        <f t="shared" si="27"/>
        <v/>
      </c>
      <c r="BT58" s="104"/>
      <c r="BU58" s="68" t="str">
        <f t="shared" si="3"/>
        <v/>
      </c>
      <c r="BV58" s="91" t="str">
        <f t="shared" si="4"/>
        <v/>
      </c>
      <c r="BW58" s="91" t="str">
        <f t="shared" si="5"/>
        <v/>
      </c>
      <c r="BX58" s="91" t="str">
        <f t="shared" si="6"/>
        <v/>
      </c>
      <c r="BY58" s="91" t="str">
        <f t="shared" si="7"/>
        <v/>
      </c>
    </row>
    <row r="59" spans="1:77" x14ac:dyDescent="0.35">
      <c r="A59" s="73">
        <f>'Student Tracking'!A58</f>
        <v>0</v>
      </c>
      <c r="B59" s="73">
        <f>'Student Tracking'!B58</f>
        <v>0</v>
      </c>
      <c r="C59" s="74">
        <f>'Student Tracking'!D58</f>
        <v>0</v>
      </c>
      <c r="D59" s="184" t="str">
        <f>IF('Student Tracking'!E58,'Student Tracking'!E58,"")</f>
        <v/>
      </c>
      <c r="E59" s="184" t="str">
        <f>IF('Student Tracking'!F58,'Student Tracking'!F58,"")</f>
        <v/>
      </c>
      <c r="F59" s="182"/>
      <c r="G59" s="40"/>
      <c r="H59" s="40"/>
      <c r="I59" s="40"/>
      <c r="J59" s="40"/>
      <c r="K59" s="40"/>
      <c r="L59" s="40"/>
      <c r="M59" s="40"/>
      <c r="N59" s="40"/>
      <c r="O59" s="40"/>
      <c r="P59" s="40"/>
      <c r="Q59" s="40"/>
      <c r="R59" s="40"/>
      <c r="S59" s="40"/>
      <c r="T59" s="40"/>
      <c r="U59" s="40"/>
      <c r="V59" s="40"/>
      <c r="W59" s="40"/>
      <c r="X59" s="40"/>
      <c r="Y59" s="40"/>
      <c r="Z59" s="40"/>
      <c r="AA59" s="182"/>
      <c r="AB59" s="40"/>
      <c r="AC59" s="40"/>
      <c r="AD59" s="40"/>
      <c r="AE59" s="40"/>
      <c r="AF59" s="40"/>
      <c r="AG59" s="40"/>
      <c r="AH59" s="40"/>
      <c r="AI59" s="40"/>
      <c r="AJ59" s="40"/>
      <c r="AK59" s="40"/>
      <c r="AL59" s="40"/>
      <c r="AM59" s="40"/>
      <c r="AN59" s="40"/>
      <c r="AO59" s="40"/>
      <c r="AP59" s="40"/>
      <c r="AQ59" s="40"/>
      <c r="AR59" s="40"/>
      <c r="AS59" s="40"/>
      <c r="AT59" s="40"/>
      <c r="AU59" s="40"/>
      <c r="AW59" s="145" t="str">
        <f t="shared" si="10"/>
        <v/>
      </c>
      <c r="AX59" s="146" t="str">
        <f t="shared" si="11"/>
        <v/>
      </c>
      <c r="AY59" s="147" t="str">
        <f t="shared" si="12"/>
        <v xml:space="preserve"> </v>
      </c>
      <c r="AZ59" s="145" t="str">
        <f t="shared" si="13"/>
        <v/>
      </c>
      <c r="BA59" s="146" t="str">
        <f t="shared" si="14"/>
        <v/>
      </c>
      <c r="BB59" s="147" t="str">
        <f t="shared" si="15"/>
        <v xml:space="preserve"> </v>
      </c>
      <c r="BC59" s="145" t="str">
        <f t="shared" si="16"/>
        <v/>
      </c>
      <c r="BD59" s="146" t="str">
        <f t="shared" si="17"/>
        <v/>
      </c>
      <c r="BE59" s="147" t="str">
        <f t="shared" si="18"/>
        <v xml:space="preserve"> </v>
      </c>
      <c r="BF59" s="145" t="str">
        <f t="shared" si="19"/>
        <v/>
      </c>
      <c r="BG59" s="146" t="str">
        <f t="shared" si="20"/>
        <v/>
      </c>
      <c r="BH59" s="148" t="str">
        <f t="shared" si="21"/>
        <v xml:space="preserve"> </v>
      </c>
      <c r="BI59" s="69" t="str">
        <f t="shared" si="22"/>
        <v/>
      </c>
      <c r="BJ59" s="70" t="str">
        <f t="shared" si="23"/>
        <v/>
      </c>
      <c r="BK59" s="142" t="str">
        <f t="shared" si="24"/>
        <v xml:space="preserve"> </v>
      </c>
      <c r="BL59" s="104"/>
      <c r="BM59" s="68">
        <f>COUNTIF('Student Tracking'!G58:N58,"&gt;=1")</f>
        <v>0</v>
      </c>
      <c r="BN59" s="104">
        <f>COUNTIF('Student Tracking'!G58:N58,"0")</f>
        <v>0</v>
      </c>
      <c r="BO59" s="85">
        <f t="shared" si="25"/>
        <v>0</v>
      </c>
      <c r="BP59" s="104" t="str">
        <f t="shared" si="0"/>
        <v/>
      </c>
      <c r="BQ59" s="104" t="str">
        <f t="shared" si="1"/>
        <v/>
      </c>
      <c r="BR59" s="104" t="str">
        <f t="shared" si="26"/>
        <v/>
      </c>
      <c r="BS59" s="303" t="str">
        <f t="shared" si="27"/>
        <v/>
      </c>
      <c r="BT59" s="104"/>
      <c r="BU59" s="68" t="str">
        <f t="shared" si="3"/>
        <v/>
      </c>
      <c r="BV59" s="91" t="str">
        <f t="shared" si="4"/>
        <v/>
      </c>
      <c r="BW59" s="91" t="str">
        <f t="shared" si="5"/>
        <v/>
      </c>
      <c r="BX59" s="91" t="str">
        <f t="shared" si="6"/>
        <v/>
      </c>
      <c r="BY59" s="91" t="str">
        <f t="shared" si="7"/>
        <v/>
      </c>
    </row>
    <row r="60" spans="1:77" x14ac:dyDescent="0.35">
      <c r="A60" s="73">
        <f>'Student Tracking'!A59</f>
        <v>0</v>
      </c>
      <c r="B60" s="73">
        <f>'Student Tracking'!B59</f>
        <v>0</v>
      </c>
      <c r="C60" s="74">
        <f>'Student Tracking'!D59</f>
        <v>0</v>
      </c>
      <c r="D60" s="184" t="str">
        <f>IF('Student Tracking'!E59,'Student Tracking'!E59,"")</f>
        <v/>
      </c>
      <c r="E60" s="184" t="str">
        <f>IF('Student Tracking'!F59,'Student Tracking'!F59,"")</f>
        <v/>
      </c>
      <c r="F60" s="181"/>
      <c r="G60" s="39"/>
      <c r="H60" s="39"/>
      <c r="I60" s="39"/>
      <c r="J60" s="39"/>
      <c r="K60" s="39"/>
      <c r="L60" s="39"/>
      <c r="M60" s="39"/>
      <c r="N60" s="39"/>
      <c r="O60" s="39"/>
      <c r="P60" s="39"/>
      <c r="Q60" s="39"/>
      <c r="R60" s="39"/>
      <c r="S60" s="39"/>
      <c r="T60" s="39"/>
      <c r="U60" s="39"/>
      <c r="V60" s="39"/>
      <c r="W60" s="39"/>
      <c r="X60" s="39"/>
      <c r="Y60" s="39"/>
      <c r="Z60" s="39"/>
      <c r="AA60" s="181"/>
      <c r="AB60" s="39"/>
      <c r="AC60" s="39"/>
      <c r="AD60" s="39"/>
      <c r="AE60" s="39"/>
      <c r="AF60" s="39"/>
      <c r="AG60" s="39"/>
      <c r="AH60" s="39"/>
      <c r="AI60" s="39"/>
      <c r="AJ60" s="39"/>
      <c r="AK60" s="39"/>
      <c r="AL60" s="39"/>
      <c r="AM60" s="39"/>
      <c r="AN60" s="39"/>
      <c r="AO60" s="39"/>
      <c r="AP60" s="39"/>
      <c r="AQ60" s="39"/>
      <c r="AR60" s="39"/>
      <c r="AS60" s="39"/>
      <c r="AT60" s="39"/>
      <c r="AU60" s="39"/>
      <c r="AW60" s="145" t="str">
        <f t="shared" si="10"/>
        <v/>
      </c>
      <c r="AX60" s="146" t="str">
        <f t="shared" si="11"/>
        <v/>
      </c>
      <c r="AY60" s="147" t="str">
        <f t="shared" si="12"/>
        <v xml:space="preserve"> </v>
      </c>
      <c r="AZ60" s="145" t="str">
        <f t="shared" si="13"/>
        <v/>
      </c>
      <c r="BA60" s="146" t="str">
        <f t="shared" si="14"/>
        <v/>
      </c>
      <c r="BB60" s="147" t="str">
        <f t="shared" si="15"/>
        <v xml:space="preserve"> </v>
      </c>
      <c r="BC60" s="145" t="str">
        <f t="shared" si="16"/>
        <v/>
      </c>
      <c r="BD60" s="146" t="str">
        <f t="shared" si="17"/>
        <v/>
      </c>
      <c r="BE60" s="147" t="str">
        <f t="shared" si="18"/>
        <v xml:space="preserve"> </v>
      </c>
      <c r="BF60" s="145" t="str">
        <f t="shared" si="19"/>
        <v/>
      </c>
      <c r="BG60" s="146" t="str">
        <f t="shared" si="20"/>
        <v/>
      </c>
      <c r="BH60" s="148" t="str">
        <f t="shared" si="21"/>
        <v xml:space="preserve"> </v>
      </c>
      <c r="BI60" s="69" t="str">
        <f t="shared" si="22"/>
        <v/>
      </c>
      <c r="BJ60" s="70" t="str">
        <f t="shared" si="23"/>
        <v/>
      </c>
      <c r="BK60" s="142" t="str">
        <f t="shared" si="24"/>
        <v xml:space="preserve"> </v>
      </c>
      <c r="BL60" s="104"/>
      <c r="BM60" s="68">
        <f>COUNTIF('Student Tracking'!G59:N59,"&gt;=1")</f>
        <v>0</v>
      </c>
      <c r="BN60" s="104">
        <f>COUNTIF('Student Tracking'!G59:N59,"0")</f>
        <v>0</v>
      </c>
      <c r="BO60" s="85">
        <f t="shared" si="25"/>
        <v>0</v>
      </c>
      <c r="BP60" s="104" t="str">
        <f t="shared" si="0"/>
        <v/>
      </c>
      <c r="BQ60" s="104" t="str">
        <f t="shared" si="1"/>
        <v/>
      </c>
      <c r="BR60" s="104" t="str">
        <f t="shared" si="26"/>
        <v/>
      </c>
      <c r="BS60" s="303" t="str">
        <f t="shared" si="27"/>
        <v/>
      </c>
      <c r="BT60" s="104"/>
      <c r="BU60" s="68" t="str">
        <f t="shared" si="3"/>
        <v/>
      </c>
      <c r="BV60" s="91" t="str">
        <f t="shared" si="4"/>
        <v/>
      </c>
      <c r="BW60" s="91" t="str">
        <f t="shared" si="5"/>
        <v/>
      </c>
      <c r="BX60" s="91" t="str">
        <f t="shared" si="6"/>
        <v/>
      </c>
      <c r="BY60" s="91" t="str">
        <f t="shared" si="7"/>
        <v/>
      </c>
    </row>
    <row r="61" spans="1:77" x14ac:dyDescent="0.35">
      <c r="A61" s="73">
        <f>'Student Tracking'!A60</f>
        <v>0</v>
      </c>
      <c r="B61" s="73">
        <f>'Student Tracking'!B60</f>
        <v>0</v>
      </c>
      <c r="C61" s="74">
        <f>'Student Tracking'!D60</f>
        <v>0</v>
      </c>
      <c r="D61" s="184" t="str">
        <f>IF('Student Tracking'!E60,'Student Tracking'!E60,"")</f>
        <v/>
      </c>
      <c r="E61" s="184" t="str">
        <f>IF('Student Tracking'!F60,'Student Tracking'!F60,"")</f>
        <v/>
      </c>
      <c r="F61" s="182"/>
      <c r="G61" s="40"/>
      <c r="H61" s="40"/>
      <c r="I61" s="40"/>
      <c r="J61" s="40"/>
      <c r="K61" s="40"/>
      <c r="L61" s="40"/>
      <c r="M61" s="40"/>
      <c r="N61" s="40"/>
      <c r="O61" s="40"/>
      <c r="P61" s="40"/>
      <c r="Q61" s="40"/>
      <c r="R61" s="40"/>
      <c r="S61" s="40"/>
      <c r="T61" s="40"/>
      <c r="U61" s="40"/>
      <c r="V61" s="40"/>
      <c r="W61" s="40"/>
      <c r="X61" s="40"/>
      <c r="Y61" s="40"/>
      <c r="Z61" s="40"/>
      <c r="AA61" s="182"/>
      <c r="AB61" s="40"/>
      <c r="AC61" s="40"/>
      <c r="AD61" s="40"/>
      <c r="AE61" s="40"/>
      <c r="AF61" s="40"/>
      <c r="AG61" s="40"/>
      <c r="AH61" s="40"/>
      <c r="AI61" s="40"/>
      <c r="AJ61" s="40"/>
      <c r="AK61" s="40"/>
      <c r="AL61" s="40"/>
      <c r="AM61" s="40"/>
      <c r="AN61" s="40"/>
      <c r="AO61" s="40"/>
      <c r="AP61" s="40"/>
      <c r="AQ61" s="40"/>
      <c r="AR61" s="40"/>
      <c r="AS61" s="40"/>
      <c r="AT61" s="40"/>
      <c r="AU61" s="40"/>
      <c r="AW61" s="145" t="str">
        <f t="shared" si="10"/>
        <v/>
      </c>
      <c r="AX61" s="146" t="str">
        <f t="shared" si="11"/>
        <v/>
      </c>
      <c r="AY61" s="147" t="str">
        <f t="shared" si="12"/>
        <v xml:space="preserve"> </v>
      </c>
      <c r="AZ61" s="145" t="str">
        <f t="shared" si="13"/>
        <v/>
      </c>
      <c r="BA61" s="146" t="str">
        <f t="shared" si="14"/>
        <v/>
      </c>
      <c r="BB61" s="147" t="str">
        <f t="shared" si="15"/>
        <v xml:space="preserve"> </v>
      </c>
      <c r="BC61" s="145" t="str">
        <f t="shared" si="16"/>
        <v/>
      </c>
      <c r="BD61" s="146" t="str">
        <f t="shared" si="17"/>
        <v/>
      </c>
      <c r="BE61" s="147" t="str">
        <f t="shared" si="18"/>
        <v xml:space="preserve"> </v>
      </c>
      <c r="BF61" s="145" t="str">
        <f t="shared" si="19"/>
        <v/>
      </c>
      <c r="BG61" s="146" t="str">
        <f t="shared" si="20"/>
        <v/>
      </c>
      <c r="BH61" s="148" t="str">
        <f t="shared" si="21"/>
        <v xml:space="preserve"> </v>
      </c>
      <c r="BI61" s="69" t="str">
        <f t="shared" si="22"/>
        <v/>
      </c>
      <c r="BJ61" s="70" t="str">
        <f t="shared" si="23"/>
        <v/>
      </c>
      <c r="BK61" s="142" t="str">
        <f t="shared" si="24"/>
        <v xml:space="preserve"> </v>
      </c>
      <c r="BL61" s="104"/>
      <c r="BM61" s="68">
        <f>COUNTIF('Student Tracking'!G60:N60,"&gt;=1")</f>
        <v>0</v>
      </c>
      <c r="BN61" s="104">
        <f>COUNTIF('Student Tracking'!G60:N60,"0")</f>
        <v>0</v>
      </c>
      <c r="BO61" s="85">
        <f t="shared" si="25"/>
        <v>0</v>
      </c>
      <c r="BP61" s="104" t="str">
        <f t="shared" si="0"/>
        <v/>
      </c>
      <c r="BQ61" s="104" t="str">
        <f t="shared" si="1"/>
        <v/>
      </c>
      <c r="BR61" s="104" t="str">
        <f t="shared" si="26"/>
        <v/>
      </c>
      <c r="BS61" s="303" t="str">
        <f t="shared" si="27"/>
        <v/>
      </c>
      <c r="BT61" s="104"/>
      <c r="BU61" s="68" t="str">
        <f t="shared" si="3"/>
        <v/>
      </c>
      <c r="BV61" s="91" t="str">
        <f t="shared" si="4"/>
        <v/>
      </c>
      <c r="BW61" s="91" t="str">
        <f t="shared" si="5"/>
        <v/>
      </c>
      <c r="BX61" s="91" t="str">
        <f t="shared" si="6"/>
        <v/>
      </c>
      <c r="BY61" s="91" t="str">
        <f t="shared" si="7"/>
        <v/>
      </c>
    </row>
    <row r="62" spans="1:77" x14ac:dyDescent="0.35">
      <c r="A62" s="73">
        <f>'Student Tracking'!A61</f>
        <v>0</v>
      </c>
      <c r="B62" s="73">
        <f>'Student Tracking'!B61</f>
        <v>0</v>
      </c>
      <c r="C62" s="74">
        <f>'Student Tracking'!D61</f>
        <v>0</v>
      </c>
      <c r="D62" s="184" t="str">
        <f>IF('Student Tracking'!E61,'Student Tracking'!E61,"")</f>
        <v/>
      </c>
      <c r="E62" s="184" t="str">
        <f>IF('Student Tracking'!F61,'Student Tracking'!F61,"")</f>
        <v/>
      </c>
      <c r="F62" s="181"/>
      <c r="G62" s="39"/>
      <c r="H62" s="39"/>
      <c r="I62" s="39"/>
      <c r="J62" s="39"/>
      <c r="K62" s="39"/>
      <c r="L62" s="39"/>
      <c r="M62" s="39"/>
      <c r="N62" s="39"/>
      <c r="O62" s="39"/>
      <c r="P62" s="39"/>
      <c r="Q62" s="39"/>
      <c r="R62" s="39"/>
      <c r="S62" s="39"/>
      <c r="T62" s="39"/>
      <c r="U62" s="39"/>
      <c r="V62" s="39"/>
      <c r="W62" s="39"/>
      <c r="X62" s="39"/>
      <c r="Y62" s="39"/>
      <c r="Z62" s="39"/>
      <c r="AA62" s="181"/>
      <c r="AB62" s="39"/>
      <c r="AC62" s="39"/>
      <c r="AD62" s="39"/>
      <c r="AE62" s="39"/>
      <c r="AF62" s="39"/>
      <c r="AG62" s="39"/>
      <c r="AH62" s="39"/>
      <c r="AI62" s="39"/>
      <c r="AJ62" s="39"/>
      <c r="AK62" s="39"/>
      <c r="AL62" s="39"/>
      <c r="AM62" s="39"/>
      <c r="AN62" s="39"/>
      <c r="AO62" s="39"/>
      <c r="AP62" s="39"/>
      <c r="AQ62" s="39"/>
      <c r="AR62" s="39"/>
      <c r="AS62" s="39"/>
      <c r="AT62" s="39"/>
      <c r="AU62" s="39"/>
      <c r="AW62" s="145" t="str">
        <f t="shared" si="10"/>
        <v/>
      </c>
      <c r="AX62" s="146" t="str">
        <f t="shared" si="11"/>
        <v/>
      </c>
      <c r="AY62" s="147" t="str">
        <f t="shared" si="12"/>
        <v xml:space="preserve"> </v>
      </c>
      <c r="AZ62" s="145" t="str">
        <f t="shared" si="13"/>
        <v/>
      </c>
      <c r="BA62" s="146" t="str">
        <f t="shared" si="14"/>
        <v/>
      </c>
      <c r="BB62" s="147" t="str">
        <f t="shared" si="15"/>
        <v xml:space="preserve"> </v>
      </c>
      <c r="BC62" s="145" t="str">
        <f t="shared" si="16"/>
        <v/>
      </c>
      <c r="BD62" s="146" t="str">
        <f t="shared" si="17"/>
        <v/>
      </c>
      <c r="BE62" s="147" t="str">
        <f t="shared" si="18"/>
        <v xml:space="preserve"> </v>
      </c>
      <c r="BF62" s="145" t="str">
        <f t="shared" si="19"/>
        <v/>
      </c>
      <c r="BG62" s="146" t="str">
        <f t="shared" si="20"/>
        <v/>
      </c>
      <c r="BH62" s="148" t="str">
        <f t="shared" si="21"/>
        <v xml:space="preserve"> </v>
      </c>
      <c r="BI62" s="69" t="str">
        <f t="shared" si="22"/>
        <v/>
      </c>
      <c r="BJ62" s="70" t="str">
        <f t="shared" si="23"/>
        <v/>
      </c>
      <c r="BK62" s="142" t="str">
        <f t="shared" si="24"/>
        <v xml:space="preserve"> </v>
      </c>
      <c r="BL62" s="104"/>
      <c r="BM62" s="68">
        <f>COUNTIF('Student Tracking'!G61:N61,"&gt;=1")</f>
        <v>0</v>
      </c>
      <c r="BN62" s="104">
        <f>COUNTIF('Student Tracking'!G61:N61,"0")</f>
        <v>0</v>
      </c>
      <c r="BO62" s="85">
        <f t="shared" si="25"/>
        <v>0</v>
      </c>
      <c r="BP62" s="104" t="str">
        <f t="shared" si="0"/>
        <v/>
      </c>
      <c r="BQ62" s="104" t="str">
        <f t="shared" si="1"/>
        <v/>
      </c>
      <c r="BR62" s="104" t="str">
        <f t="shared" si="26"/>
        <v/>
      </c>
      <c r="BS62" s="303" t="str">
        <f t="shared" si="27"/>
        <v/>
      </c>
      <c r="BT62" s="104"/>
      <c r="BU62" s="68" t="str">
        <f t="shared" si="3"/>
        <v/>
      </c>
      <c r="BV62" s="91" t="str">
        <f t="shared" si="4"/>
        <v/>
      </c>
      <c r="BW62" s="91" t="str">
        <f t="shared" si="5"/>
        <v/>
      </c>
      <c r="BX62" s="91" t="str">
        <f t="shared" si="6"/>
        <v/>
      </c>
      <c r="BY62" s="91" t="str">
        <f t="shared" si="7"/>
        <v/>
      </c>
    </row>
    <row r="63" spans="1:77" x14ac:dyDescent="0.35">
      <c r="A63" s="73">
        <f>'Student Tracking'!A62</f>
        <v>0</v>
      </c>
      <c r="B63" s="73">
        <f>'Student Tracking'!B62</f>
        <v>0</v>
      </c>
      <c r="C63" s="74">
        <f>'Student Tracking'!D62</f>
        <v>0</v>
      </c>
      <c r="D63" s="184" t="str">
        <f>IF('Student Tracking'!E62,'Student Tracking'!E62,"")</f>
        <v/>
      </c>
      <c r="E63" s="184" t="str">
        <f>IF('Student Tracking'!F62,'Student Tracking'!F62,"")</f>
        <v/>
      </c>
      <c r="F63" s="182"/>
      <c r="G63" s="40"/>
      <c r="H63" s="40"/>
      <c r="I63" s="40"/>
      <c r="J63" s="40"/>
      <c r="K63" s="40"/>
      <c r="L63" s="40"/>
      <c r="M63" s="40"/>
      <c r="N63" s="40"/>
      <c r="O63" s="40"/>
      <c r="P63" s="40"/>
      <c r="Q63" s="40"/>
      <c r="R63" s="40"/>
      <c r="S63" s="40"/>
      <c r="T63" s="40"/>
      <c r="U63" s="40"/>
      <c r="V63" s="40"/>
      <c r="W63" s="40"/>
      <c r="X63" s="40"/>
      <c r="Y63" s="40"/>
      <c r="Z63" s="40"/>
      <c r="AA63" s="182"/>
      <c r="AB63" s="40"/>
      <c r="AC63" s="40"/>
      <c r="AD63" s="40"/>
      <c r="AE63" s="40"/>
      <c r="AF63" s="40"/>
      <c r="AG63" s="40"/>
      <c r="AH63" s="40"/>
      <c r="AI63" s="40"/>
      <c r="AJ63" s="40"/>
      <c r="AK63" s="40"/>
      <c r="AL63" s="40"/>
      <c r="AM63" s="40"/>
      <c r="AN63" s="40"/>
      <c r="AO63" s="40"/>
      <c r="AP63" s="40"/>
      <c r="AQ63" s="40"/>
      <c r="AR63" s="40"/>
      <c r="AS63" s="40"/>
      <c r="AT63" s="40"/>
      <c r="AU63" s="40"/>
      <c r="AW63" s="145" t="str">
        <f t="shared" si="10"/>
        <v/>
      </c>
      <c r="AX63" s="146" t="str">
        <f t="shared" si="11"/>
        <v/>
      </c>
      <c r="AY63" s="147" t="str">
        <f t="shared" si="12"/>
        <v xml:space="preserve"> </v>
      </c>
      <c r="AZ63" s="145" t="str">
        <f t="shared" si="13"/>
        <v/>
      </c>
      <c r="BA63" s="146" t="str">
        <f t="shared" si="14"/>
        <v/>
      </c>
      <c r="BB63" s="147" t="str">
        <f t="shared" si="15"/>
        <v xml:space="preserve"> </v>
      </c>
      <c r="BC63" s="145" t="str">
        <f t="shared" si="16"/>
        <v/>
      </c>
      <c r="BD63" s="146" t="str">
        <f t="shared" si="17"/>
        <v/>
      </c>
      <c r="BE63" s="147" t="str">
        <f t="shared" si="18"/>
        <v xml:space="preserve"> </v>
      </c>
      <c r="BF63" s="145" t="str">
        <f t="shared" si="19"/>
        <v/>
      </c>
      <c r="BG63" s="146" t="str">
        <f t="shared" si="20"/>
        <v/>
      </c>
      <c r="BH63" s="148" t="str">
        <f t="shared" si="21"/>
        <v xml:space="preserve"> </v>
      </c>
      <c r="BI63" s="69" t="str">
        <f t="shared" si="22"/>
        <v/>
      </c>
      <c r="BJ63" s="70" t="str">
        <f t="shared" si="23"/>
        <v/>
      </c>
      <c r="BK63" s="142" t="str">
        <f t="shared" si="24"/>
        <v xml:space="preserve"> </v>
      </c>
      <c r="BL63" s="104"/>
      <c r="BM63" s="68">
        <f>COUNTIF('Student Tracking'!G62:N62,"&gt;=1")</f>
        <v>0</v>
      </c>
      <c r="BN63" s="104">
        <f>COUNTIF('Student Tracking'!G62:N62,"0")</f>
        <v>0</v>
      </c>
      <c r="BO63" s="85">
        <f t="shared" si="25"/>
        <v>0</v>
      </c>
      <c r="BP63" s="104" t="str">
        <f t="shared" si="0"/>
        <v/>
      </c>
      <c r="BQ63" s="104" t="str">
        <f t="shared" si="1"/>
        <v/>
      </c>
      <c r="BR63" s="104" t="str">
        <f t="shared" si="26"/>
        <v/>
      </c>
      <c r="BS63" s="303" t="str">
        <f t="shared" si="27"/>
        <v/>
      </c>
      <c r="BT63" s="104"/>
      <c r="BU63" s="68" t="str">
        <f t="shared" si="3"/>
        <v/>
      </c>
      <c r="BV63" s="91" t="str">
        <f t="shared" si="4"/>
        <v/>
      </c>
      <c r="BW63" s="91" t="str">
        <f t="shared" si="5"/>
        <v/>
      </c>
      <c r="BX63" s="91" t="str">
        <f t="shared" si="6"/>
        <v/>
      </c>
      <c r="BY63" s="91" t="str">
        <f t="shared" si="7"/>
        <v/>
      </c>
    </row>
    <row r="64" spans="1:77" x14ac:dyDescent="0.35">
      <c r="A64" s="73">
        <f>'Student Tracking'!A63</f>
        <v>0</v>
      </c>
      <c r="B64" s="73">
        <f>'Student Tracking'!B63</f>
        <v>0</v>
      </c>
      <c r="C64" s="74">
        <f>'Student Tracking'!D63</f>
        <v>0</v>
      </c>
      <c r="D64" s="184" t="str">
        <f>IF('Student Tracking'!E63,'Student Tracking'!E63,"")</f>
        <v/>
      </c>
      <c r="E64" s="184" t="str">
        <f>IF('Student Tracking'!F63,'Student Tracking'!F63,"")</f>
        <v/>
      </c>
      <c r="F64" s="181"/>
      <c r="G64" s="39"/>
      <c r="H64" s="39"/>
      <c r="I64" s="39"/>
      <c r="J64" s="39"/>
      <c r="K64" s="39"/>
      <c r="L64" s="39"/>
      <c r="M64" s="39"/>
      <c r="N64" s="39"/>
      <c r="O64" s="39"/>
      <c r="P64" s="39"/>
      <c r="Q64" s="39"/>
      <c r="R64" s="39"/>
      <c r="S64" s="39"/>
      <c r="T64" s="39"/>
      <c r="U64" s="39"/>
      <c r="V64" s="39"/>
      <c r="W64" s="39"/>
      <c r="X64" s="39"/>
      <c r="Y64" s="39"/>
      <c r="Z64" s="39"/>
      <c r="AA64" s="181"/>
      <c r="AB64" s="39"/>
      <c r="AC64" s="39"/>
      <c r="AD64" s="39"/>
      <c r="AE64" s="39"/>
      <c r="AF64" s="39"/>
      <c r="AG64" s="39"/>
      <c r="AH64" s="39"/>
      <c r="AI64" s="39"/>
      <c r="AJ64" s="39"/>
      <c r="AK64" s="39"/>
      <c r="AL64" s="39"/>
      <c r="AM64" s="39"/>
      <c r="AN64" s="39"/>
      <c r="AO64" s="39"/>
      <c r="AP64" s="39"/>
      <c r="AQ64" s="39"/>
      <c r="AR64" s="39"/>
      <c r="AS64" s="39"/>
      <c r="AT64" s="39"/>
      <c r="AU64" s="39"/>
      <c r="AW64" s="145" t="str">
        <f t="shared" si="10"/>
        <v/>
      </c>
      <c r="AX64" s="146" t="str">
        <f t="shared" si="11"/>
        <v/>
      </c>
      <c r="AY64" s="147" t="str">
        <f t="shared" si="12"/>
        <v xml:space="preserve"> </v>
      </c>
      <c r="AZ64" s="145" t="str">
        <f t="shared" si="13"/>
        <v/>
      </c>
      <c r="BA64" s="146" t="str">
        <f t="shared" si="14"/>
        <v/>
      </c>
      <c r="BB64" s="147" t="str">
        <f t="shared" si="15"/>
        <v xml:space="preserve"> </v>
      </c>
      <c r="BC64" s="145" t="str">
        <f t="shared" si="16"/>
        <v/>
      </c>
      <c r="BD64" s="146" t="str">
        <f t="shared" si="17"/>
        <v/>
      </c>
      <c r="BE64" s="147" t="str">
        <f t="shared" si="18"/>
        <v xml:space="preserve"> </v>
      </c>
      <c r="BF64" s="145" t="str">
        <f t="shared" si="19"/>
        <v/>
      </c>
      <c r="BG64" s="146" t="str">
        <f t="shared" si="20"/>
        <v/>
      </c>
      <c r="BH64" s="148" t="str">
        <f t="shared" si="21"/>
        <v xml:space="preserve"> </v>
      </c>
      <c r="BI64" s="69" t="str">
        <f t="shared" si="22"/>
        <v/>
      </c>
      <c r="BJ64" s="70" t="str">
        <f t="shared" si="23"/>
        <v/>
      </c>
      <c r="BK64" s="142" t="str">
        <f t="shared" si="24"/>
        <v xml:space="preserve"> </v>
      </c>
      <c r="BL64" s="104"/>
      <c r="BM64" s="68">
        <f>COUNTIF('Student Tracking'!G63:N63,"&gt;=1")</f>
        <v>0</v>
      </c>
      <c r="BN64" s="104">
        <f>COUNTIF('Student Tracking'!G63:N63,"0")</f>
        <v>0</v>
      </c>
      <c r="BO64" s="85">
        <f t="shared" si="25"/>
        <v>0</v>
      </c>
      <c r="BP64" s="104" t="str">
        <f t="shared" si="0"/>
        <v/>
      </c>
      <c r="BQ64" s="104" t="str">
        <f t="shared" si="1"/>
        <v/>
      </c>
      <c r="BR64" s="104" t="str">
        <f t="shared" si="26"/>
        <v/>
      </c>
      <c r="BS64" s="303" t="str">
        <f t="shared" si="27"/>
        <v/>
      </c>
      <c r="BT64" s="104"/>
      <c r="BU64" s="68" t="str">
        <f t="shared" si="3"/>
        <v/>
      </c>
      <c r="BV64" s="91" t="str">
        <f t="shared" si="4"/>
        <v/>
      </c>
      <c r="BW64" s="91" t="str">
        <f t="shared" si="5"/>
        <v/>
      </c>
      <c r="BX64" s="91" t="str">
        <f t="shared" si="6"/>
        <v/>
      </c>
      <c r="BY64" s="91" t="str">
        <f t="shared" si="7"/>
        <v/>
      </c>
    </row>
    <row r="65" spans="1:77" x14ac:dyDescent="0.35">
      <c r="A65" s="73">
        <f>'Student Tracking'!A64</f>
        <v>0</v>
      </c>
      <c r="B65" s="73">
        <f>'Student Tracking'!B64</f>
        <v>0</v>
      </c>
      <c r="C65" s="74">
        <f>'Student Tracking'!D64</f>
        <v>0</v>
      </c>
      <c r="D65" s="184" t="str">
        <f>IF('Student Tracking'!E64,'Student Tracking'!E64,"")</f>
        <v/>
      </c>
      <c r="E65" s="184" t="str">
        <f>IF('Student Tracking'!F64,'Student Tracking'!F64,"")</f>
        <v/>
      </c>
      <c r="F65" s="182"/>
      <c r="G65" s="40"/>
      <c r="H65" s="40"/>
      <c r="I65" s="40"/>
      <c r="J65" s="40"/>
      <c r="K65" s="40"/>
      <c r="L65" s="40"/>
      <c r="M65" s="40"/>
      <c r="N65" s="40"/>
      <c r="O65" s="40"/>
      <c r="P65" s="40"/>
      <c r="Q65" s="40"/>
      <c r="R65" s="40"/>
      <c r="S65" s="40"/>
      <c r="T65" s="40"/>
      <c r="U65" s="40"/>
      <c r="V65" s="40"/>
      <c r="W65" s="40"/>
      <c r="X65" s="40"/>
      <c r="Y65" s="40"/>
      <c r="Z65" s="40"/>
      <c r="AA65" s="182"/>
      <c r="AB65" s="40"/>
      <c r="AC65" s="40"/>
      <c r="AD65" s="40"/>
      <c r="AE65" s="40"/>
      <c r="AF65" s="40"/>
      <c r="AG65" s="40"/>
      <c r="AH65" s="40"/>
      <c r="AI65" s="40"/>
      <c r="AJ65" s="40"/>
      <c r="AK65" s="40"/>
      <c r="AL65" s="40"/>
      <c r="AM65" s="40"/>
      <c r="AN65" s="40"/>
      <c r="AO65" s="40"/>
      <c r="AP65" s="40"/>
      <c r="AQ65" s="40"/>
      <c r="AR65" s="40"/>
      <c r="AS65" s="40"/>
      <c r="AT65" s="40"/>
      <c r="AU65" s="40"/>
      <c r="AW65" s="145" t="str">
        <f t="shared" si="10"/>
        <v/>
      </c>
      <c r="AX65" s="146" t="str">
        <f t="shared" si="11"/>
        <v/>
      </c>
      <c r="AY65" s="147" t="str">
        <f t="shared" si="12"/>
        <v xml:space="preserve"> </v>
      </c>
      <c r="AZ65" s="145" t="str">
        <f t="shared" si="13"/>
        <v/>
      </c>
      <c r="BA65" s="146" t="str">
        <f t="shared" si="14"/>
        <v/>
      </c>
      <c r="BB65" s="147" t="str">
        <f t="shared" si="15"/>
        <v xml:space="preserve"> </v>
      </c>
      <c r="BC65" s="145" t="str">
        <f t="shared" si="16"/>
        <v/>
      </c>
      <c r="BD65" s="146" t="str">
        <f t="shared" si="17"/>
        <v/>
      </c>
      <c r="BE65" s="147" t="str">
        <f t="shared" si="18"/>
        <v xml:space="preserve"> </v>
      </c>
      <c r="BF65" s="145" t="str">
        <f t="shared" si="19"/>
        <v/>
      </c>
      <c r="BG65" s="146" t="str">
        <f t="shared" si="20"/>
        <v/>
      </c>
      <c r="BH65" s="148" t="str">
        <f t="shared" si="21"/>
        <v xml:space="preserve"> </v>
      </c>
      <c r="BI65" s="69" t="str">
        <f t="shared" si="22"/>
        <v/>
      </c>
      <c r="BJ65" s="70" t="str">
        <f t="shared" si="23"/>
        <v/>
      </c>
      <c r="BK65" s="142" t="str">
        <f t="shared" si="24"/>
        <v xml:space="preserve"> </v>
      </c>
      <c r="BL65" s="104"/>
      <c r="BM65" s="68">
        <f>COUNTIF('Student Tracking'!G64:N64,"&gt;=1")</f>
        <v>0</v>
      </c>
      <c r="BN65" s="104">
        <f>COUNTIF('Student Tracking'!G64:N64,"0")</f>
        <v>0</v>
      </c>
      <c r="BO65" s="85">
        <f t="shared" si="25"/>
        <v>0</v>
      </c>
      <c r="BP65" s="104" t="str">
        <f t="shared" si="0"/>
        <v/>
      </c>
      <c r="BQ65" s="104" t="str">
        <f t="shared" si="1"/>
        <v/>
      </c>
      <c r="BR65" s="104" t="str">
        <f t="shared" si="26"/>
        <v/>
      </c>
      <c r="BS65" s="303" t="str">
        <f t="shared" si="27"/>
        <v/>
      </c>
      <c r="BT65" s="104"/>
      <c r="BU65" s="68" t="str">
        <f t="shared" si="3"/>
        <v/>
      </c>
      <c r="BV65" s="91" t="str">
        <f t="shared" si="4"/>
        <v/>
      </c>
      <c r="BW65" s="91" t="str">
        <f t="shared" si="5"/>
        <v/>
      </c>
      <c r="BX65" s="91" t="str">
        <f t="shared" si="6"/>
        <v/>
      </c>
      <c r="BY65" s="91" t="str">
        <f t="shared" si="7"/>
        <v/>
      </c>
    </row>
    <row r="66" spans="1:77" x14ac:dyDescent="0.35">
      <c r="A66" s="73">
        <f>'Student Tracking'!A65</f>
        <v>0</v>
      </c>
      <c r="B66" s="73">
        <f>'Student Tracking'!B65</f>
        <v>0</v>
      </c>
      <c r="C66" s="74">
        <f>'Student Tracking'!D65</f>
        <v>0</v>
      </c>
      <c r="D66" s="184" t="str">
        <f>IF('Student Tracking'!E65,'Student Tracking'!E65,"")</f>
        <v/>
      </c>
      <c r="E66" s="184" t="str">
        <f>IF('Student Tracking'!F65,'Student Tracking'!F65,"")</f>
        <v/>
      </c>
      <c r="F66" s="181"/>
      <c r="G66" s="39"/>
      <c r="H66" s="39"/>
      <c r="I66" s="39"/>
      <c r="J66" s="39"/>
      <c r="K66" s="39"/>
      <c r="L66" s="39"/>
      <c r="M66" s="39"/>
      <c r="N66" s="39"/>
      <c r="O66" s="39"/>
      <c r="P66" s="39"/>
      <c r="Q66" s="39"/>
      <c r="R66" s="39"/>
      <c r="S66" s="39"/>
      <c r="T66" s="39"/>
      <c r="U66" s="39"/>
      <c r="V66" s="39"/>
      <c r="W66" s="39"/>
      <c r="X66" s="39"/>
      <c r="Y66" s="39"/>
      <c r="Z66" s="39"/>
      <c r="AA66" s="181"/>
      <c r="AB66" s="39"/>
      <c r="AC66" s="39"/>
      <c r="AD66" s="39"/>
      <c r="AE66" s="39"/>
      <c r="AF66" s="39"/>
      <c r="AG66" s="39"/>
      <c r="AH66" s="39"/>
      <c r="AI66" s="39"/>
      <c r="AJ66" s="39"/>
      <c r="AK66" s="39"/>
      <c r="AL66" s="39"/>
      <c r="AM66" s="39"/>
      <c r="AN66" s="39"/>
      <c r="AO66" s="39"/>
      <c r="AP66" s="39"/>
      <c r="AQ66" s="39"/>
      <c r="AR66" s="39"/>
      <c r="AS66" s="39"/>
      <c r="AT66" s="39"/>
      <c r="AU66" s="39"/>
      <c r="AW66" s="145" t="str">
        <f t="shared" si="10"/>
        <v/>
      </c>
      <c r="AX66" s="146" t="str">
        <f t="shared" si="11"/>
        <v/>
      </c>
      <c r="AY66" s="147" t="str">
        <f t="shared" si="12"/>
        <v xml:space="preserve"> </v>
      </c>
      <c r="AZ66" s="145" t="str">
        <f t="shared" si="13"/>
        <v/>
      </c>
      <c r="BA66" s="146" t="str">
        <f t="shared" si="14"/>
        <v/>
      </c>
      <c r="BB66" s="147" t="str">
        <f t="shared" si="15"/>
        <v xml:space="preserve"> </v>
      </c>
      <c r="BC66" s="145" t="str">
        <f t="shared" si="16"/>
        <v/>
      </c>
      <c r="BD66" s="146" t="str">
        <f t="shared" si="17"/>
        <v/>
      </c>
      <c r="BE66" s="147" t="str">
        <f t="shared" si="18"/>
        <v xml:space="preserve"> </v>
      </c>
      <c r="BF66" s="145" t="str">
        <f t="shared" si="19"/>
        <v/>
      </c>
      <c r="BG66" s="146" t="str">
        <f t="shared" si="20"/>
        <v/>
      </c>
      <c r="BH66" s="148" t="str">
        <f t="shared" si="21"/>
        <v xml:space="preserve"> </v>
      </c>
      <c r="BI66" s="69" t="str">
        <f t="shared" si="22"/>
        <v/>
      </c>
      <c r="BJ66" s="70" t="str">
        <f t="shared" si="23"/>
        <v/>
      </c>
      <c r="BK66" s="142" t="str">
        <f t="shared" si="24"/>
        <v xml:space="preserve"> </v>
      </c>
      <c r="BL66" s="104"/>
      <c r="BM66" s="68">
        <f>COUNTIF('Student Tracking'!G65:N65,"&gt;=1")</f>
        <v>0</v>
      </c>
      <c r="BN66" s="104">
        <f>COUNTIF('Student Tracking'!G65:N65,"0")</f>
        <v>0</v>
      </c>
      <c r="BO66" s="85">
        <f t="shared" si="25"/>
        <v>0</v>
      </c>
      <c r="BP66" s="104" t="str">
        <f t="shared" si="0"/>
        <v/>
      </c>
      <c r="BQ66" s="104" t="str">
        <f t="shared" si="1"/>
        <v/>
      </c>
      <c r="BR66" s="104" t="str">
        <f t="shared" si="26"/>
        <v/>
      </c>
      <c r="BS66" s="303" t="str">
        <f t="shared" si="27"/>
        <v/>
      </c>
      <c r="BT66" s="104"/>
      <c r="BU66" s="68" t="str">
        <f t="shared" si="3"/>
        <v/>
      </c>
      <c r="BV66" s="91" t="str">
        <f t="shared" si="4"/>
        <v/>
      </c>
      <c r="BW66" s="91" t="str">
        <f t="shared" si="5"/>
        <v/>
      </c>
      <c r="BX66" s="91" t="str">
        <f t="shared" si="6"/>
        <v/>
      </c>
      <c r="BY66" s="91" t="str">
        <f t="shared" si="7"/>
        <v/>
      </c>
    </row>
    <row r="67" spans="1:77" x14ac:dyDescent="0.35">
      <c r="A67" s="73">
        <f>'Student Tracking'!A66</f>
        <v>0</v>
      </c>
      <c r="B67" s="73">
        <f>'Student Tracking'!B66</f>
        <v>0</v>
      </c>
      <c r="C67" s="74">
        <f>'Student Tracking'!D66</f>
        <v>0</v>
      </c>
      <c r="D67" s="184" t="str">
        <f>IF('Student Tracking'!E66,'Student Tracking'!E66,"")</f>
        <v/>
      </c>
      <c r="E67" s="184" t="str">
        <f>IF('Student Tracking'!F66,'Student Tracking'!F66,"")</f>
        <v/>
      </c>
      <c r="F67" s="182"/>
      <c r="G67" s="40"/>
      <c r="H67" s="40"/>
      <c r="I67" s="40"/>
      <c r="J67" s="40"/>
      <c r="K67" s="40"/>
      <c r="L67" s="40"/>
      <c r="M67" s="40"/>
      <c r="N67" s="40"/>
      <c r="O67" s="40"/>
      <c r="P67" s="40"/>
      <c r="Q67" s="40"/>
      <c r="R67" s="40"/>
      <c r="S67" s="40"/>
      <c r="T67" s="40"/>
      <c r="U67" s="40"/>
      <c r="V67" s="40"/>
      <c r="W67" s="40"/>
      <c r="X67" s="40"/>
      <c r="Y67" s="40"/>
      <c r="Z67" s="40"/>
      <c r="AA67" s="182"/>
      <c r="AB67" s="40"/>
      <c r="AC67" s="40"/>
      <c r="AD67" s="40"/>
      <c r="AE67" s="40"/>
      <c r="AF67" s="40"/>
      <c r="AG67" s="40"/>
      <c r="AH67" s="40"/>
      <c r="AI67" s="40"/>
      <c r="AJ67" s="40"/>
      <c r="AK67" s="40"/>
      <c r="AL67" s="40"/>
      <c r="AM67" s="40"/>
      <c r="AN67" s="40"/>
      <c r="AO67" s="40"/>
      <c r="AP67" s="40"/>
      <c r="AQ67" s="40"/>
      <c r="AR67" s="40"/>
      <c r="AS67" s="40"/>
      <c r="AT67" s="40"/>
      <c r="AU67" s="40"/>
      <c r="AW67" s="145" t="str">
        <f t="shared" si="10"/>
        <v/>
      </c>
      <c r="AX67" s="146" t="str">
        <f t="shared" si="11"/>
        <v/>
      </c>
      <c r="AY67" s="147" t="str">
        <f t="shared" si="12"/>
        <v xml:space="preserve"> </v>
      </c>
      <c r="AZ67" s="145" t="str">
        <f t="shared" si="13"/>
        <v/>
      </c>
      <c r="BA67" s="146" t="str">
        <f t="shared" si="14"/>
        <v/>
      </c>
      <c r="BB67" s="147" t="str">
        <f t="shared" si="15"/>
        <v xml:space="preserve"> </v>
      </c>
      <c r="BC67" s="145" t="str">
        <f t="shared" si="16"/>
        <v/>
      </c>
      <c r="BD67" s="146" t="str">
        <f t="shared" si="17"/>
        <v/>
      </c>
      <c r="BE67" s="147" t="str">
        <f t="shared" si="18"/>
        <v xml:space="preserve"> </v>
      </c>
      <c r="BF67" s="145" t="str">
        <f t="shared" si="19"/>
        <v/>
      </c>
      <c r="BG67" s="146" t="str">
        <f t="shared" si="20"/>
        <v/>
      </c>
      <c r="BH67" s="148" t="str">
        <f t="shared" si="21"/>
        <v xml:space="preserve"> </v>
      </c>
      <c r="BI67" s="69" t="str">
        <f t="shared" si="22"/>
        <v/>
      </c>
      <c r="BJ67" s="70" t="str">
        <f t="shared" si="23"/>
        <v/>
      </c>
      <c r="BK67" s="142" t="str">
        <f t="shared" si="24"/>
        <v xml:space="preserve"> </v>
      </c>
      <c r="BL67" s="104"/>
      <c r="BM67" s="68">
        <f>COUNTIF('Student Tracking'!G66:N66,"&gt;=1")</f>
        <v>0</v>
      </c>
      <c r="BN67" s="104">
        <f>COUNTIF('Student Tracking'!G66:N66,"0")</f>
        <v>0</v>
      </c>
      <c r="BO67" s="85">
        <f t="shared" si="25"/>
        <v>0</v>
      </c>
      <c r="BP67" s="104" t="str">
        <f t="shared" si="0"/>
        <v/>
      </c>
      <c r="BQ67" s="104" t="str">
        <f t="shared" si="1"/>
        <v/>
      </c>
      <c r="BR67" s="104" t="str">
        <f t="shared" si="26"/>
        <v/>
      </c>
      <c r="BS67" s="303" t="str">
        <f t="shared" si="27"/>
        <v/>
      </c>
      <c r="BT67" s="104"/>
      <c r="BU67" s="68" t="str">
        <f t="shared" si="3"/>
        <v/>
      </c>
      <c r="BV67" s="91" t="str">
        <f t="shared" si="4"/>
        <v/>
      </c>
      <c r="BW67" s="91" t="str">
        <f t="shared" si="5"/>
        <v/>
      </c>
      <c r="BX67" s="91" t="str">
        <f t="shared" si="6"/>
        <v/>
      </c>
      <c r="BY67" s="91" t="str">
        <f t="shared" si="7"/>
        <v/>
      </c>
    </row>
    <row r="68" spans="1:77" x14ac:dyDescent="0.35">
      <c r="A68" s="73">
        <f>'Student Tracking'!A67</f>
        <v>0</v>
      </c>
      <c r="B68" s="73">
        <f>'Student Tracking'!B67</f>
        <v>0</v>
      </c>
      <c r="C68" s="74">
        <f>'Student Tracking'!D67</f>
        <v>0</v>
      </c>
      <c r="D68" s="184" t="str">
        <f>IF('Student Tracking'!E67,'Student Tracking'!E67,"")</f>
        <v/>
      </c>
      <c r="E68" s="184" t="str">
        <f>IF('Student Tracking'!F67,'Student Tracking'!F67,"")</f>
        <v/>
      </c>
      <c r="F68" s="181"/>
      <c r="G68" s="39"/>
      <c r="H68" s="39"/>
      <c r="I68" s="39"/>
      <c r="J68" s="39"/>
      <c r="K68" s="39"/>
      <c r="L68" s="39"/>
      <c r="M68" s="39"/>
      <c r="N68" s="39"/>
      <c r="O68" s="39"/>
      <c r="P68" s="39"/>
      <c r="Q68" s="39"/>
      <c r="R68" s="39"/>
      <c r="S68" s="39"/>
      <c r="T68" s="39"/>
      <c r="U68" s="39"/>
      <c r="V68" s="39"/>
      <c r="W68" s="39"/>
      <c r="X68" s="39"/>
      <c r="Y68" s="39"/>
      <c r="Z68" s="39"/>
      <c r="AA68" s="181"/>
      <c r="AB68" s="39"/>
      <c r="AC68" s="39"/>
      <c r="AD68" s="39"/>
      <c r="AE68" s="39"/>
      <c r="AF68" s="39"/>
      <c r="AG68" s="39"/>
      <c r="AH68" s="39"/>
      <c r="AI68" s="39"/>
      <c r="AJ68" s="39"/>
      <c r="AK68" s="39"/>
      <c r="AL68" s="39"/>
      <c r="AM68" s="39"/>
      <c r="AN68" s="39"/>
      <c r="AO68" s="39"/>
      <c r="AP68" s="39"/>
      <c r="AQ68" s="39"/>
      <c r="AR68" s="39"/>
      <c r="AS68" s="39"/>
      <c r="AT68" s="39"/>
      <c r="AU68" s="39"/>
      <c r="AW68" s="145" t="str">
        <f t="shared" si="10"/>
        <v/>
      </c>
      <c r="AX68" s="146" t="str">
        <f t="shared" si="11"/>
        <v/>
      </c>
      <c r="AY68" s="147" t="str">
        <f t="shared" si="12"/>
        <v xml:space="preserve"> </v>
      </c>
      <c r="AZ68" s="145" t="str">
        <f t="shared" si="13"/>
        <v/>
      </c>
      <c r="BA68" s="146" t="str">
        <f t="shared" si="14"/>
        <v/>
      </c>
      <c r="BB68" s="147" t="str">
        <f t="shared" si="15"/>
        <v xml:space="preserve"> </v>
      </c>
      <c r="BC68" s="145" t="str">
        <f t="shared" si="16"/>
        <v/>
      </c>
      <c r="BD68" s="146" t="str">
        <f t="shared" si="17"/>
        <v/>
      </c>
      <c r="BE68" s="147" t="str">
        <f t="shared" si="18"/>
        <v xml:space="preserve"> </v>
      </c>
      <c r="BF68" s="145" t="str">
        <f t="shared" si="19"/>
        <v/>
      </c>
      <c r="BG68" s="146" t="str">
        <f t="shared" si="20"/>
        <v/>
      </c>
      <c r="BH68" s="148" t="str">
        <f t="shared" si="21"/>
        <v xml:space="preserve"> </v>
      </c>
      <c r="BI68" s="69" t="str">
        <f t="shared" si="22"/>
        <v/>
      </c>
      <c r="BJ68" s="70" t="str">
        <f t="shared" si="23"/>
        <v/>
      </c>
      <c r="BK68" s="142" t="str">
        <f t="shared" si="24"/>
        <v xml:space="preserve"> </v>
      </c>
      <c r="BL68" s="104"/>
      <c r="BM68" s="68">
        <f>COUNTIF('Student Tracking'!G67:N67,"&gt;=1")</f>
        <v>0</v>
      </c>
      <c r="BN68" s="104">
        <f>COUNTIF('Student Tracking'!G67:N67,"0")</f>
        <v>0</v>
      </c>
      <c r="BO68" s="85">
        <f t="shared" si="25"/>
        <v>0</v>
      </c>
      <c r="BP68" s="104" t="str">
        <f t="shared" ref="BP68:BP131" si="36">IF(D68="","",INT((((YEAR(D68)-YEAR($BP$1))*12+MONTH(D68)-MONTH($BP$1)+1)+2)/3))</f>
        <v/>
      </c>
      <c r="BQ68" s="104" t="str">
        <f t="shared" ref="BQ68:BQ131" si="37">IF(E68="","",INT((((YEAR(E68)-YEAR($BP$1))*12+MONTH(E68)-MONTH($BP$1)+1)+2)/3))</f>
        <v/>
      </c>
      <c r="BR68" s="104" t="str">
        <f t="shared" si="26"/>
        <v/>
      </c>
      <c r="BS68" s="303" t="str">
        <f t="shared" si="27"/>
        <v/>
      </c>
      <c r="BT68" s="104"/>
      <c r="BU68" s="68" t="str">
        <f t="shared" ref="BU68:BU131" si="38">IF(AND((COUNTA(AW68:AX68)=2),AY68&lt;0),$BQ68,"")</f>
        <v/>
      </c>
      <c r="BV68" s="91" t="str">
        <f t="shared" ref="BV68:BV131" si="39">IF(AND((COUNTA(AZ68:BA68)=2),BB68&lt;0),$BQ68,"")</f>
        <v/>
      </c>
      <c r="BW68" s="91" t="str">
        <f t="shared" ref="BW68:BW131" si="40">IF(AND((COUNTA(BC68:BD68)=2),BE68&lt;0),$BQ68,"")</f>
        <v/>
      </c>
      <c r="BX68" s="91" t="str">
        <f t="shared" ref="BX68:BX131" si="41">IF(AND((COUNTA(BF68:BG68)=2),BH68&lt;0),$BQ68,"")</f>
        <v/>
      </c>
      <c r="BY68" s="91" t="str">
        <f t="shared" ref="BY68:BY131" si="42">IF(AND((COUNTA(BI68:BJ68)=2),BK68&lt;0),$BQ68,"")</f>
        <v/>
      </c>
    </row>
    <row r="69" spans="1:77" x14ac:dyDescent="0.35">
      <c r="A69" s="73">
        <f>'Student Tracking'!A68</f>
        <v>0</v>
      </c>
      <c r="B69" s="73">
        <f>'Student Tracking'!B68</f>
        <v>0</v>
      </c>
      <c r="C69" s="74">
        <f>'Student Tracking'!D68</f>
        <v>0</v>
      </c>
      <c r="D69" s="184" t="str">
        <f>IF('Student Tracking'!E68,'Student Tracking'!E68,"")</f>
        <v/>
      </c>
      <c r="E69" s="184" t="str">
        <f>IF('Student Tracking'!F68,'Student Tracking'!F68,"")</f>
        <v/>
      </c>
      <c r="F69" s="182"/>
      <c r="G69" s="40"/>
      <c r="H69" s="40"/>
      <c r="I69" s="40"/>
      <c r="J69" s="40"/>
      <c r="K69" s="40"/>
      <c r="L69" s="40"/>
      <c r="M69" s="40"/>
      <c r="N69" s="40"/>
      <c r="O69" s="40"/>
      <c r="P69" s="40"/>
      <c r="Q69" s="40"/>
      <c r="R69" s="40"/>
      <c r="S69" s="40"/>
      <c r="T69" s="40"/>
      <c r="U69" s="40"/>
      <c r="V69" s="40"/>
      <c r="W69" s="40"/>
      <c r="X69" s="40"/>
      <c r="Y69" s="40"/>
      <c r="Z69" s="40"/>
      <c r="AA69" s="182"/>
      <c r="AB69" s="40"/>
      <c r="AC69" s="40"/>
      <c r="AD69" s="40"/>
      <c r="AE69" s="40"/>
      <c r="AF69" s="40"/>
      <c r="AG69" s="40"/>
      <c r="AH69" s="40"/>
      <c r="AI69" s="40"/>
      <c r="AJ69" s="40"/>
      <c r="AK69" s="40"/>
      <c r="AL69" s="40"/>
      <c r="AM69" s="40"/>
      <c r="AN69" s="40"/>
      <c r="AO69" s="40"/>
      <c r="AP69" s="40"/>
      <c r="AQ69" s="40"/>
      <c r="AR69" s="40"/>
      <c r="AS69" s="40"/>
      <c r="AT69" s="40"/>
      <c r="AU69" s="40"/>
      <c r="AW69" s="145" t="str">
        <f t="shared" ref="AW69:AW132" si="43">IF(COUNT(L69,I69,T69,W69,X69)=5,AVERAGE(L69,I69,T69,W69,X69),"")</f>
        <v/>
      </c>
      <c r="AX69" s="146" t="str">
        <f t="shared" ref="AX69:AX132" si="44">IF(COUNT(AD69,AG69,AO69,AR69,AS69)=5,AVERAGE(AD69,AG69,AO69,AR69,AS69),"")</f>
        <v/>
      </c>
      <c r="AY69" s="147" t="str">
        <f t="shared" ref="AY69:AY132" si="45">IF(OR(AW69="",AX69="")," ",AX69-AW69)</f>
        <v xml:space="preserve"> </v>
      </c>
      <c r="AZ69" s="145" t="str">
        <f t="shared" ref="AZ69:AZ132" si="46">IF(COUNT(J69,V69,R69)=3,AVERAGE((3-J69),(3-V69),(3-R69)),"")</f>
        <v/>
      </c>
      <c r="BA69" s="146" t="str">
        <f t="shared" ref="BA69:BA132" si="47">IF(COUNT(AE69,AM69,AQ69)=3,AVERAGE((3-AE69),(3-AM69),(3-AQ69)),"")</f>
        <v/>
      </c>
      <c r="BB69" s="147" t="str">
        <f t="shared" ref="BB69:BB132" si="48">IF(OR(AZ69="",BA69="")," ",BA69-AZ69)</f>
        <v xml:space="preserve"> </v>
      </c>
      <c r="BC69" s="145" t="str">
        <f t="shared" ref="BC69:BC132" si="49">IF(COUNT(H69,K69,M69,Q69,S69,Z69)=6,AVERAGE(H69,K69,M69,Q69,S69,Z69),"")</f>
        <v/>
      </c>
      <c r="BD69" s="146" t="str">
        <f t="shared" ref="BD69:BD132" si="50">IF(COUNT(AC69,AF69,AH69,AL69,AN69,AU69)=6,AVERAGE(AC69,AF69,AH69,AL69,AN69,AU69),"")</f>
        <v/>
      </c>
      <c r="BE69" s="147" t="str">
        <f t="shared" ref="BE69:BE132" si="51">IF(OR(BC69="",BD69="")," ",BD69-BC69)</f>
        <v xml:space="preserve"> </v>
      </c>
      <c r="BF69" s="145" t="str">
        <f t="shared" ref="BF69:BF132" si="52">IF(COUNT(U69,Y69)=2,AVERAGE(U69,Y69),"")</f>
        <v/>
      </c>
      <c r="BG69" s="146" t="str">
        <f t="shared" ref="BG69:BG132" si="53">IF(COUNT(AP69,AT69)=2,AVERAGE(AP69,AT69),"")</f>
        <v/>
      </c>
      <c r="BH69" s="148" t="str">
        <f t="shared" ref="BH69:BH132" si="54">IF(OR(BF69="",BG69="")," ",BG69-BF69)</f>
        <v xml:space="preserve"> </v>
      </c>
      <c r="BI69" s="69" t="str">
        <f t="shared" ref="BI69:BI132" si="55">IF(COUNT(G69:Z69)=20,G69+H69+I69+(3-J69)+K69+L69+M69+(3-N69)+O69+P69+Q69+(3-R69)+S69+T69+U69+(3-V69)+W69+X69+Y69+Z69,"")</f>
        <v/>
      </c>
      <c r="BJ69" s="70" t="str">
        <f t="shared" ref="BJ69:BJ132" si="56">IF(COUNT(AB69:AU69)=20,AB69+AC69+AD69+(3-AE69)+AF69+AG69+AH69+(3-AI69)+AJ69+AK69+AL69+(3-AM69)+AN69+AO69+AP69+(3-AQ69)+AR69+AS69+AT69+AU69,"")</f>
        <v/>
      </c>
      <c r="BK69" s="142" t="str">
        <f t="shared" ref="BK69:BK132" si="57">IF(OR(BI69="",BJ69="")," ",BJ69-BI69)</f>
        <v xml:space="preserve"> </v>
      </c>
      <c r="BL69" s="104"/>
      <c r="BM69" s="68">
        <f>COUNTIF('Student Tracking'!G68:N68,"&gt;=1")</f>
        <v>0</v>
      </c>
      <c r="BN69" s="104">
        <f>COUNTIF('Student Tracking'!G68:N68,"0")</f>
        <v>0</v>
      </c>
      <c r="BO69" s="85">
        <f t="shared" ref="BO69:BO132" si="58">IF(BM69+BN69&gt;0,BM69/(BM69+BN69),0)</f>
        <v>0</v>
      </c>
      <c r="BP69" s="104" t="str">
        <f t="shared" si="36"/>
        <v/>
      </c>
      <c r="BQ69" s="104" t="str">
        <f t="shared" si="37"/>
        <v/>
      </c>
      <c r="BR69" s="104" t="str">
        <f t="shared" ref="BR69:BR132" si="59">IF(AND(BQ69&gt;0,BP69&gt;0,BI69&lt;&gt;"",BJ69&lt;&gt;""),BQ69,"")</f>
        <v/>
      </c>
      <c r="BS69" s="303" t="str">
        <f t="shared" ref="BS69:BS132" si="60">IF(A69="6 Session",IF(BM69&gt;=4,BQ69,""),IF(A69="8 Session",IF(BM69&gt;=6,BQ69,""),""))</f>
        <v/>
      </c>
      <c r="BT69" s="104"/>
      <c r="BU69" s="68" t="str">
        <f t="shared" si="38"/>
        <v/>
      </c>
      <c r="BV69" s="91" t="str">
        <f t="shared" si="39"/>
        <v/>
      </c>
      <c r="BW69" s="91" t="str">
        <f t="shared" si="40"/>
        <v/>
      </c>
      <c r="BX69" s="91" t="str">
        <f t="shared" si="41"/>
        <v/>
      </c>
      <c r="BY69" s="91" t="str">
        <f t="shared" si="42"/>
        <v/>
      </c>
    </row>
    <row r="70" spans="1:77" x14ac:dyDescent="0.35">
      <c r="A70" s="73">
        <f>'Student Tracking'!A69</f>
        <v>0</v>
      </c>
      <c r="B70" s="73">
        <f>'Student Tracking'!B69</f>
        <v>0</v>
      </c>
      <c r="C70" s="74">
        <f>'Student Tracking'!D69</f>
        <v>0</v>
      </c>
      <c r="D70" s="184" t="str">
        <f>IF('Student Tracking'!E69,'Student Tracking'!E69,"")</f>
        <v/>
      </c>
      <c r="E70" s="184" t="str">
        <f>IF('Student Tracking'!F69,'Student Tracking'!F69,"")</f>
        <v/>
      </c>
      <c r="F70" s="181"/>
      <c r="G70" s="39"/>
      <c r="H70" s="39"/>
      <c r="I70" s="39"/>
      <c r="J70" s="39"/>
      <c r="K70" s="39"/>
      <c r="L70" s="39"/>
      <c r="M70" s="39"/>
      <c r="N70" s="39"/>
      <c r="O70" s="39"/>
      <c r="P70" s="39"/>
      <c r="Q70" s="39"/>
      <c r="R70" s="39"/>
      <c r="S70" s="39"/>
      <c r="T70" s="39"/>
      <c r="U70" s="39"/>
      <c r="V70" s="39"/>
      <c r="W70" s="39"/>
      <c r="X70" s="39"/>
      <c r="Y70" s="39"/>
      <c r="Z70" s="39"/>
      <c r="AA70" s="181"/>
      <c r="AB70" s="39"/>
      <c r="AC70" s="39"/>
      <c r="AD70" s="39"/>
      <c r="AE70" s="39"/>
      <c r="AF70" s="39"/>
      <c r="AG70" s="39"/>
      <c r="AH70" s="39"/>
      <c r="AI70" s="39"/>
      <c r="AJ70" s="39"/>
      <c r="AK70" s="39"/>
      <c r="AL70" s="39"/>
      <c r="AM70" s="39"/>
      <c r="AN70" s="39"/>
      <c r="AO70" s="39"/>
      <c r="AP70" s="39"/>
      <c r="AQ70" s="39"/>
      <c r="AR70" s="39"/>
      <c r="AS70" s="39"/>
      <c r="AT70" s="39"/>
      <c r="AU70" s="39"/>
      <c r="AW70" s="145" t="str">
        <f t="shared" si="43"/>
        <v/>
      </c>
      <c r="AX70" s="146" t="str">
        <f t="shared" si="44"/>
        <v/>
      </c>
      <c r="AY70" s="147" t="str">
        <f t="shared" si="45"/>
        <v xml:space="preserve"> </v>
      </c>
      <c r="AZ70" s="145" t="str">
        <f t="shared" si="46"/>
        <v/>
      </c>
      <c r="BA70" s="146" t="str">
        <f t="shared" si="47"/>
        <v/>
      </c>
      <c r="BB70" s="147" t="str">
        <f t="shared" si="48"/>
        <v xml:space="preserve"> </v>
      </c>
      <c r="BC70" s="145" t="str">
        <f t="shared" si="49"/>
        <v/>
      </c>
      <c r="BD70" s="146" t="str">
        <f t="shared" si="50"/>
        <v/>
      </c>
      <c r="BE70" s="147" t="str">
        <f t="shared" si="51"/>
        <v xml:space="preserve"> </v>
      </c>
      <c r="BF70" s="145" t="str">
        <f t="shared" si="52"/>
        <v/>
      </c>
      <c r="BG70" s="146" t="str">
        <f t="shared" si="53"/>
        <v/>
      </c>
      <c r="BH70" s="148" t="str">
        <f t="shared" si="54"/>
        <v xml:space="preserve"> </v>
      </c>
      <c r="BI70" s="69" t="str">
        <f t="shared" si="55"/>
        <v/>
      </c>
      <c r="BJ70" s="70" t="str">
        <f t="shared" si="56"/>
        <v/>
      </c>
      <c r="BK70" s="142" t="str">
        <f t="shared" si="57"/>
        <v xml:space="preserve"> </v>
      </c>
      <c r="BL70" s="104"/>
      <c r="BM70" s="68">
        <f>COUNTIF('Student Tracking'!G69:N69,"&gt;=1")</f>
        <v>0</v>
      </c>
      <c r="BN70" s="104">
        <f>COUNTIF('Student Tracking'!G69:N69,"0")</f>
        <v>0</v>
      </c>
      <c r="BO70" s="85">
        <f t="shared" si="58"/>
        <v>0</v>
      </c>
      <c r="BP70" s="104" t="str">
        <f t="shared" si="36"/>
        <v/>
      </c>
      <c r="BQ70" s="104" t="str">
        <f t="shared" si="37"/>
        <v/>
      </c>
      <c r="BR70" s="104" t="str">
        <f t="shared" si="59"/>
        <v/>
      </c>
      <c r="BS70" s="303" t="str">
        <f t="shared" si="60"/>
        <v/>
      </c>
      <c r="BT70" s="104"/>
      <c r="BU70" s="68" t="str">
        <f t="shared" si="38"/>
        <v/>
      </c>
      <c r="BV70" s="91" t="str">
        <f t="shared" si="39"/>
        <v/>
      </c>
      <c r="BW70" s="91" t="str">
        <f t="shared" si="40"/>
        <v/>
      </c>
      <c r="BX70" s="91" t="str">
        <f t="shared" si="41"/>
        <v/>
      </c>
      <c r="BY70" s="91" t="str">
        <f t="shared" si="42"/>
        <v/>
      </c>
    </row>
    <row r="71" spans="1:77" x14ac:dyDescent="0.35">
      <c r="A71" s="73">
        <f>'Student Tracking'!A70</f>
        <v>0</v>
      </c>
      <c r="B71" s="73">
        <f>'Student Tracking'!B70</f>
        <v>0</v>
      </c>
      <c r="C71" s="74">
        <f>'Student Tracking'!D70</f>
        <v>0</v>
      </c>
      <c r="D71" s="184" t="str">
        <f>IF('Student Tracking'!E70,'Student Tracking'!E70,"")</f>
        <v/>
      </c>
      <c r="E71" s="184" t="str">
        <f>IF('Student Tracking'!F70,'Student Tracking'!F70,"")</f>
        <v/>
      </c>
      <c r="F71" s="182"/>
      <c r="G71" s="40"/>
      <c r="H71" s="40"/>
      <c r="I71" s="40"/>
      <c r="J71" s="40"/>
      <c r="K71" s="40"/>
      <c r="L71" s="40"/>
      <c r="M71" s="40"/>
      <c r="N71" s="40"/>
      <c r="O71" s="40"/>
      <c r="P71" s="40"/>
      <c r="Q71" s="40"/>
      <c r="R71" s="40"/>
      <c r="S71" s="40"/>
      <c r="T71" s="40"/>
      <c r="U71" s="40"/>
      <c r="V71" s="40"/>
      <c r="W71" s="40"/>
      <c r="X71" s="40"/>
      <c r="Y71" s="40"/>
      <c r="Z71" s="40"/>
      <c r="AA71" s="182"/>
      <c r="AB71" s="40"/>
      <c r="AC71" s="40"/>
      <c r="AD71" s="40"/>
      <c r="AE71" s="40"/>
      <c r="AF71" s="40"/>
      <c r="AG71" s="40"/>
      <c r="AH71" s="40"/>
      <c r="AI71" s="40"/>
      <c r="AJ71" s="40"/>
      <c r="AK71" s="40"/>
      <c r="AL71" s="40"/>
      <c r="AM71" s="40"/>
      <c r="AN71" s="40"/>
      <c r="AO71" s="40"/>
      <c r="AP71" s="40"/>
      <c r="AQ71" s="40"/>
      <c r="AR71" s="40"/>
      <c r="AS71" s="40"/>
      <c r="AT71" s="40"/>
      <c r="AU71" s="40"/>
      <c r="AW71" s="145" t="str">
        <f t="shared" si="43"/>
        <v/>
      </c>
      <c r="AX71" s="146" t="str">
        <f t="shared" si="44"/>
        <v/>
      </c>
      <c r="AY71" s="147" t="str">
        <f t="shared" si="45"/>
        <v xml:space="preserve"> </v>
      </c>
      <c r="AZ71" s="145" t="str">
        <f t="shared" si="46"/>
        <v/>
      </c>
      <c r="BA71" s="146" t="str">
        <f t="shared" si="47"/>
        <v/>
      </c>
      <c r="BB71" s="147" t="str">
        <f t="shared" si="48"/>
        <v xml:space="preserve"> </v>
      </c>
      <c r="BC71" s="145" t="str">
        <f t="shared" si="49"/>
        <v/>
      </c>
      <c r="BD71" s="146" t="str">
        <f t="shared" si="50"/>
        <v/>
      </c>
      <c r="BE71" s="147" t="str">
        <f t="shared" si="51"/>
        <v xml:space="preserve"> </v>
      </c>
      <c r="BF71" s="145" t="str">
        <f t="shared" si="52"/>
        <v/>
      </c>
      <c r="BG71" s="146" t="str">
        <f t="shared" si="53"/>
        <v/>
      </c>
      <c r="BH71" s="148" t="str">
        <f t="shared" si="54"/>
        <v xml:space="preserve"> </v>
      </c>
      <c r="BI71" s="69" t="str">
        <f t="shared" si="55"/>
        <v/>
      </c>
      <c r="BJ71" s="70" t="str">
        <f t="shared" si="56"/>
        <v/>
      </c>
      <c r="BK71" s="142" t="str">
        <f t="shared" si="57"/>
        <v xml:space="preserve"> </v>
      </c>
      <c r="BL71" s="104"/>
      <c r="BM71" s="68">
        <f>COUNTIF('Student Tracking'!G70:N70,"&gt;=1")</f>
        <v>0</v>
      </c>
      <c r="BN71" s="104">
        <f>COUNTIF('Student Tracking'!G70:N70,"0")</f>
        <v>0</v>
      </c>
      <c r="BO71" s="85">
        <f t="shared" si="58"/>
        <v>0</v>
      </c>
      <c r="BP71" s="104" t="str">
        <f t="shared" si="36"/>
        <v/>
      </c>
      <c r="BQ71" s="104" t="str">
        <f t="shared" si="37"/>
        <v/>
      </c>
      <c r="BR71" s="104" t="str">
        <f t="shared" si="59"/>
        <v/>
      </c>
      <c r="BS71" s="303" t="str">
        <f t="shared" si="60"/>
        <v/>
      </c>
      <c r="BT71" s="104"/>
      <c r="BU71" s="68" t="str">
        <f t="shared" si="38"/>
        <v/>
      </c>
      <c r="BV71" s="91" t="str">
        <f t="shared" si="39"/>
        <v/>
      </c>
      <c r="BW71" s="91" t="str">
        <f t="shared" si="40"/>
        <v/>
      </c>
      <c r="BX71" s="91" t="str">
        <f t="shared" si="41"/>
        <v/>
      </c>
      <c r="BY71" s="91" t="str">
        <f t="shared" si="42"/>
        <v/>
      </c>
    </row>
    <row r="72" spans="1:77" x14ac:dyDescent="0.35">
      <c r="A72" s="73">
        <f>'Student Tracking'!A71</f>
        <v>0</v>
      </c>
      <c r="B72" s="73">
        <f>'Student Tracking'!B71</f>
        <v>0</v>
      </c>
      <c r="C72" s="74">
        <f>'Student Tracking'!D71</f>
        <v>0</v>
      </c>
      <c r="D72" s="184" t="str">
        <f>IF('Student Tracking'!E71,'Student Tracking'!E71,"")</f>
        <v/>
      </c>
      <c r="E72" s="184" t="str">
        <f>IF('Student Tracking'!F71,'Student Tracking'!F71,"")</f>
        <v/>
      </c>
      <c r="F72" s="181"/>
      <c r="G72" s="39"/>
      <c r="H72" s="39"/>
      <c r="I72" s="39"/>
      <c r="J72" s="39"/>
      <c r="K72" s="39"/>
      <c r="L72" s="39"/>
      <c r="M72" s="39"/>
      <c r="N72" s="39"/>
      <c r="O72" s="39"/>
      <c r="P72" s="39"/>
      <c r="Q72" s="39"/>
      <c r="R72" s="39"/>
      <c r="S72" s="39"/>
      <c r="T72" s="39"/>
      <c r="U72" s="39"/>
      <c r="V72" s="39"/>
      <c r="W72" s="39"/>
      <c r="X72" s="39"/>
      <c r="Y72" s="39"/>
      <c r="Z72" s="39"/>
      <c r="AA72" s="181"/>
      <c r="AB72" s="39"/>
      <c r="AC72" s="39"/>
      <c r="AD72" s="39"/>
      <c r="AE72" s="39"/>
      <c r="AF72" s="39"/>
      <c r="AG72" s="39"/>
      <c r="AH72" s="39"/>
      <c r="AI72" s="39"/>
      <c r="AJ72" s="39"/>
      <c r="AK72" s="39"/>
      <c r="AL72" s="39"/>
      <c r="AM72" s="39"/>
      <c r="AN72" s="39"/>
      <c r="AO72" s="39"/>
      <c r="AP72" s="39"/>
      <c r="AQ72" s="39"/>
      <c r="AR72" s="39"/>
      <c r="AS72" s="39"/>
      <c r="AT72" s="39"/>
      <c r="AU72" s="39"/>
      <c r="AW72" s="145" t="str">
        <f t="shared" si="43"/>
        <v/>
      </c>
      <c r="AX72" s="146" t="str">
        <f t="shared" si="44"/>
        <v/>
      </c>
      <c r="AY72" s="147" t="str">
        <f t="shared" si="45"/>
        <v xml:space="preserve"> </v>
      </c>
      <c r="AZ72" s="145" t="str">
        <f t="shared" si="46"/>
        <v/>
      </c>
      <c r="BA72" s="146" t="str">
        <f t="shared" si="47"/>
        <v/>
      </c>
      <c r="BB72" s="147" t="str">
        <f t="shared" si="48"/>
        <v xml:space="preserve"> </v>
      </c>
      <c r="BC72" s="145" t="str">
        <f t="shared" si="49"/>
        <v/>
      </c>
      <c r="BD72" s="146" t="str">
        <f t="shared" si="50"/>
        <v/>
      </c>
      <c r="BE72" s="147" t="str">
        <f t="shared" si="51"/>
        <v xml:space="preserve"> </v>
      </c>
      <c r="BF72" s="145" t="str">
        <f t="shared" si="52"/>
        <v/>
      </c>
      <c r="BG72" s="146" t="str">
        <f t="shared" si="53"/>
        <v/>
      </c>
      <c r="BH72" s="148" t="str">
        <f t="shared" si="54"/>
        <v xml:space="preserve"> </v>
      </c>
      <c r="BI72" s="69" t="str">
        <f t="shared" si="55"/>
        <v/>
      </c>
      <c r="BJ72" s="70" t="str">
        <f t="shared" si="56"/>
        <v/>
      </c>
      <c r="BK72" s="142" t="str">
        <f t="shared" si="57"/>
        <v xml:space="preserve"> </v>
      </c>
      <c r="BL72" s="104"/>
      <c r="BM72" s="68">
        <f>COUNTIF('Student Tracking'!G71:N71,"&gt;=1")</f>
        <v>0</v>
      </c>
      <c r="BN72" s="104">
        <f>COUNTIF('Student Tracking'!G71:N71,"0")</f>
        <v>0</v>
      </c>
      <c r="BO72" s="85">
        <f t="shared" si="58"/>
        <v>0</v>
      </c>
      <c r="BP72" s="104" t="str">
        <f t="shared" si="36"/>
        <v/>
      </c>
      <c r="BQ72" s="104" t="str">
        <f t="shared" si="37"/>
        <v/>
      </c>
      <c r="BR72" s="104" t="str">
        <f t="shared" si="59"/>
        <v/>
      </c>
      <c r="BS72" s="303" t="str">
        <f t="shared" si="60"/>
        <v/>
      </c>
      <c r="BT72" s="104"/>
      <c r="BU72" s="68" t="str">
        <f t="shared" si="38"/>
        <v/>
      </c>
      <c r="BV72" s="91" t="str">
        <f t="shared" si="39"/>
        <v/>
      </c>
      <c r="BW72" s="91" t="str">
        <f t="shared" si="40"/>
        <v/>
      </c>
      <c r="BX72" s="91" t="str">
        <f t="shared" si="41"/>
        <v/>
      </c>
      <c r="BY72" s="91" t="str">
        <f t="shared" si="42"/>
        <v/>
      </c>
    </row>
    <row r="73" spans="1:77" x14ac:dyDescent="0.35">
      <c r="A73" s="73">
        <f>'Student Tracking'!A72</f>
        <v>0</v>
      </c>
      <c r="B73" s="73">
        <f>'Student Tracking'!B72</f>
        <v>0</v>
      </c>
      <c r="C73" s="74">
        <f>'Student Tracking'!D72</f>
        <v>0</v>
      </c>
      <c r="D73" s="184" t="str">
        <f>IF('Student Tracking'!E72,'Student Tracking'!E72,"")</f>
        <v/>
      </c>
      <c r="E73" s="184" t="str">
        <f>IF('Student Tracking'!F72,'Student Tracking'!F72,"")</f>
        <v/>
      </c>
      <c r="F73" s="182"/>
      <c r="G73" s="40"/>
      <c r="H73" s="40"/>
      <c r="I73" s="40"/>
      <c r="J73" s="40"/>
      <c r="K73" s="40"/>
      <c r="L73" s="40"/>
      <c r="M73" s="40"/>
      <c r="N73" s="40"/>
      <c r="O73" s="40"/>
      <c r="P73" s="40"/>
      <c r="Q73" s="40"/>
      <c r="R73" s="40"/>
      <c r="S73" s="40"/>
      <c r="T73" s="40"/>
      <c r="U73" s="40"/>
      <c r="V73" s="40"/>
      <c r="W73" s="40"/>
      <c r="X73" s="40"/>
      <c r="Y73" s="40"/>
      <c r="Z73" s="40"/>
      <c r="AA73" s="182"/>
      <c r="AB73" s="40"/>
      <c r="AC73" s="40"/>
      <c r="AD73" s="40"/>
      <c r="AE73" s="40"/>
      <c r="AF73" s="40"/>
      <c r="AG73" s="40"/>
      <c r="AH73" s="40"/>
      <c r="AI73" s="40"/>
      <c r="AJ73" s="40"/>
      <c r="AK73" s="40"/>
      <c r="AL73" s="40"/>
      <c r="AM73" s="40"/>
      <c r="AN73" s="40"/>
      <c r="AO73" s="40"/>
      <c r="AP73" s="40"/>
      <c r="AQ73" s="40"/>
      <c r="AR73" s="40"/>
      <c r="AS73" s="40"/>
      <c r="AT73" s="40"/>
      <c r="AU73" s="40"/>
      <c r="AW73" s="145" t="str">
        <f t="shared" si="43"/>
        <v/>
      </c>
      <c r="AX73" s="146" t="str">
        <f t="shared" si="44"/>
        <v/>
      </c>
      <c r="AY73" s="147" t="str">
        <f t="shared" si="45"/>
        <v xml:space="preserve"> </v>
      </c>
      <c r="AZ73" s="145" t="str">
        <f t="shared" si="46"/>
        <v/>
      </c>
      <c r="BA73" s="146" t="str">
        <f t="shared" si="47"/>
        <v/>
      </c>
      <c r="BB73" s="147" t="str">
        <f t="shared" si="48"/>
        <v xml:space="preserve"> </v>
      </c>
      <c r="BC73" s="145" t="str">
        <f t="shared" si="49"/>
        <v/>
      </c>
      <c r="BD73" s="146" t="str">
        <f t="shared" si="50"/>
        <v/>
      </c>
      <c r="BE73" s="147" t="str">
        <f t="shared" si="51"/>
        <v xml:space="preserve"> </v>
      </c>
      <c r="BF73" s="145" t="str">
        <f t="shared" si="52"/>
        <v/>
      </c>
      <c r="BG73" s="146" t="str">
        <f t="shared" si="53"/>
        <v/>
      </c>
      <c r="BH73" s="148" t="str">
        <f t="shared" si="54"/>
        <v xml:space="preserve"> </v>
      </c>
      <c r="BI73" s="69" t="str">
        <f t="shared" si="55"/>
        <v/>
      </c>
      <c r="BJ73" s="70" t="str">
        <f t="shared" si="56"/>
        <v/>
      </c>
      <c r="BK73" s="142" t="str">
        <f t="shared" si="57"/>
        <v xml:space="preserve"> </v>
      </c>
      <c r="BL73" s="104"/>
      <c r="BM73" s="68">
        <f>COUNTIF('Student Tracking'!G72:N72,"&gt;=1")</f>
        <v>0</v>
      </c>
      <c r="BN73" s="104">
        <f>COUNTIF('Student Tracking'!G72:N72,"0")</f>
        <v>0</v>
      </c>
      <c r="BO73" s="85">
        <f t="shared" si="58"/>
        <v>0</v>
      </c>
      <c r="BP73" s="104" t="str">
        <f t="shared" si="36"/>
        <v/>
      </c>
      <c r="BQ73" s="104" t="str">
        <f t="shared" si="37"/>
        <v/>
      </c>
      <c r="BR73" s="104" t="str">
        <f t="shared" si="59"/>
        <v/>
      </c>
      <c r="BS73" s="303" t="str">
        <f t="shared" si="60"/>
        <v/>
      </c>
      <c r="BT73" s="104"/>
      <c r="BU73" s="68" t="str">
        <f t="shared" si="38"/>
        <v/>
      </c>
      <c r="BV73" s="91" t="str">
        <f t="shared" si="39"/>
        <v/>
      </c>
      <c r="BW73" s="91" t="str">
        <f t="shared" si="40"/>
        <v/>
      </c>
      <c r="BX73" s="91" t="str">
        <f t="shared" si="41"/>
        <v/>
      </c>
      <c r="BY73" s="91" t="str">
        <f t="shared" si="42"/>
        <v/>
      </c>
    </row>
    <row r="74" spans="1:77" x14ac:dyDescent="0.35">
      <c r="A74" s="73">
        <f>'Student Tracking'!A73</f>
        <v>0</v>
      </c>
      <c r="B74" s="73">
        <f>'Student Tracking'!B73</f>
        <v>0</v>
      </c>
      <c r="C74" s="74">
        <f>'Student Tracking'!D73</f>
        <v>0</v>
      </c>
      <c r="D74" s="184" t="str">
        <f>IF('Student Tracking'!E73,'Student Tracking'!E73,"")</f>
        <v/>
      </c>
      <c r="E74" s="184" t="str">
        <f>IF('Student Tracking'!F73,'Student Tracking'!F73,"")</f>
        <v/>
      </c>
      <c r="F74" s="181"/>
      <c r="G74" s="39"/>
      <c r="H74" s="39"/>
      <c r="I74" s="39"/>
      <c r="J74" s="39"/>
      <c r="K74" s="39"/>
      <c r="L74" s="39"/>
      <c r="M74" s="39"/>
      <c r="N74" s="39"/>
      <c r="O74" s="39"/>
      <c r="P74" s="39"/>
      <c r="Q74" s="39"/>
      <c r="R74" s="39"/>
      <c r="S74" s="39"/>
      <c r="T74" s="39"/>
      <c r="U74" s="39"/>
      <c r="V74" s="39"/>
      <c r="W74" s="39"/>
      <c r="X74" s="39"/>
      <c r="Y74" s="39"/>
      <c r="Z74" s="39"/>
      <c r="AA74" s="181"/>
      <c r="AB74" s="39"/>
      <c r="AC74" s="39"/>
      <c r="AD74" s="39"/>
      <c r="AE74" s="39"/>
      <c r="AF74" s="39"/>
      <c r="AG74" s="39"/>
      <c r="AH74" s="39"/>
      <c r="AI74" s="39"/>
      <c r="AJ74" s="39"/>
      <c r="AK74" s="39"/>
      <c r="AL74" s="39"/>
      <c r="AM74" s="39"/>
      <c r="AN74" s="39"/>
      <c r="AO74" s="39"/>
      <c r="AP74" s="39"/>
      <c r="AQ74" s="39"/>
      <c r="AR74" s="39"/>
      <c r="AS74" s="39"/>
      <c r="AT74" s="39"/>
      <c r="AU74" s="39"/>
      <c r="AW74" s="145" t="str">
        <f t="shared" si="43"/>
        <v/>
      </c>
      <c r="AX74" s="146" t="str">
        <f t="shared" si="44"/>
        <v/>
      </c>
      <c r="AY74" s="147" t="str">
        <f t="shared" si="45"/>
        <v xml:space="preserve"> </v>
      </c>
      <c r="AZ74" s="145" t="str">
        <f t="shared" si="46"/>
        <v/>
      </c>
      <c r="BA74" s="146" t="str">
        <f t="shared" si="47"/>
        <v/>
      </c>
      <c r="BB74" s="147" t="str">
        <f t="shared" si="48"/>
        <v xml:space="preserve"> </v>
      </c>
      <c r="BC74" s="145" t="str">
        <f t="shared" si="49"/>
        <v/>
      </c>
      <c r="BD74" s="146" t="str">
        <f t="shared" si="50"/>
        <v/>
      </c>
      <c r="BE74" s="147" t="str">
        <f t="shared" si="51"/>
        <v xml:space="preserve"> </v>
      </c>
      <c r="BF74" s="145" t="str">
        <f t="shared" si="52"/>
        <v/>
      </c>
      <c r="BG74" s="146" t="str">
        <f t="shared" si="53"/>
        <v/>
      </c>
      <c r="BH74" s="148" t="str">
        <f t="shared" si="54"/>
        <v xml:space="preserve"> </v>
      </c>
      <c r="BI74" s="69" t="str">
        <f t="shared" si="55"/>
        <v/>
      </c>
      <c r="BJ74" s="70" t="str">
        <f t="shared" si="56"/>
        <v/>
      </c>
      <c r="BK74" s="142" t="str">
        <f t="shared" si="57"/>
        <v xml:space="preserve"> </v>
      </c>
      <c r="BL74" s="104"/>
      <c r="BM74" s="68">
        <f>COUNTIF('Student Tracking'!G73:N73,"&gt;=1")</f>
        <v>0</v>
      </c>
      <c r="BN74" s="104">
        <f>COUNTIF('Student Tracking'!G73:N73,"0")</f>
        <v>0</v>
      </c>
      <c r="BO74" s="85">
        <f t="shared" si="58"/>
        <v>0</v>
      </c>
      <c r="BP74" s="104" t="str">
        <f t="shared" si="36"/>
        <v/>
      </c>
      <c r="BQ74" s="104" t="str">
        <f t="shared" si="37"/>
        <v/>
      </c>
      <c r="BR74" s="104" t="str">
        <f t="shared" si="59"/>
        <v/>
      </c>
      <c r="BS74" s="303" t="str">
        <f t="shared" si="60"/>
        <v/>
      </c>
      <c r="BT74" s="104"/>
      <c r="BU74" s="68" t="str">
        <f t="shared" si="38"/>
        <v/>
      </c>
      <c r="BV74" s="91" t="str">
        <f t="shared" si="39"/>
        <v/>
      </c>
      <c r="BW74" s="91" t="str">
        <f t="shared" si="40"/>
        <v/>
      </c>
      <c r="BX74" s="91" t="str">
        <f t="shared" si="41"/>
        <v/>
      </c>
      <c r="BY74" s="91" t="str">
        <f t="shared" si="42"/>
        <v/>
      </c>
    </row>
    <row r="75" spans="1:77" x14ac:dyDescent="0.35">
      <c r="A75" s="73">
        <f>'Student Tracking'!A74</f>
        <v>0</v>
      </c>
      <c r="B75" s="73">
        <f>'Student Tracking'!B74</f>
        <v>0</v>
      </c>
      <c r="C75" s="74">
        <f>'Student Tracking'!D74</f>
        <v>0</v>
      </c>
      <c r="D75" s="184" t="str">
        <f>IF('Student Tracking'!E74,'Student Tracking'!E74,"")</f>
        <v/>
      </c>
      <c r="E75" s="184" t="str">
        <f>IF('Student Tracking'!F74,'Student Tracking'!F74,"")</f>
        <v/>
      </c>
      <c r="F75" s="182"/>
      <c r="G75" s="40"/>
      <c r="H75" s="40"/>
      <c r="I75" s="40"/>
      <c r="J75" s="40"/>
      <c r="K75" s="40"/>
      <c r="L75" s="40"/>
      <c r="M75" s="40"/>
      <c r="N75" s="40"/>
      <c r="O75" s="40"/>
      <c r="P75" s="40"/>
      <c r="Q75" s="40"/>
      <c r="R75" s="40"/>
      <c r="S75" s="40"/>
      <c r="T75" s="40"/>
      <c r="U75" s="40"/>
      <c r="V75" s="40"/>
      <c r="W75" s="40"/>
      <c r="X75" s="40"/>
      <c r="Y75" s="40"/>
      <c r="Z75" s="40"/>
      <c r="AA75" s="182"/>
      <c r="AB75" s="40"/>
      <c r="AC75" s="40"/>
      <c r="AD75" s="40"/>
      <c r="AE75" s="40"/>
      <c r="AF75" s="40"/>
      <c r="AG75" s="40"/>
      <c r="AH75" s="40"/>
      <c r="AI75" s="40"/>
      <c r="AJ75" s="40"/>
      <c r="AK75" s="40"/>
      <c r="AL75" s="40"/>
      <c r="AM75" s="40"/>
      <c r="AN75" s="40"/>
      <c r="AO75" s="40"/>
      <c r="AP75" s="40"/>
      <c r="AQ75" s="40"/>
      <c r="AR75" s="40"/>
      <c r="AS75" s="40"/>
      <c r="AT75" s="40"/>
      <c r="AU75" s="40"/>
      <c r="AW75" s="145" t="str">
        <f t="shared" si="43"/>
        <v/>
      </c>
      <c r="AX75" s="146" t="str">
        <f t="shared" si="44"/>
        <v/>
      </c>
      <c r="AY75" s="147" t="str">
        <f t="shared" si="45"/>
        <v xml:space="preserve"> </v>
      </c>
      <c r="AZ75" s="145" t="str">
        <f t="shared" si="46"/>
        <v/>
      </c>
      <c r="BA75" s="146" t="str">
        <f t="shared" si="47"/>
        <v/>
      </c>
      <c r="BB75" s="147" t="str">
        <f t="shared" si="48"/>
        <v xml:space="preserve"> </v>
      </c>
      <c r="BC75" s="145" t="str">
        <f t="shared" si="49"/>
        <v/>
      </c>
      <c r="BD75" s="146" t="str">
        <f t="shared" si="50"/>
        <v/>
      </c>
      <c r="BE75" s="147" t="str">
        <f t="shared" si="51"/>
        <v xml:space="preserve"> </v>
      </c>
      <c r="BF75" s="145" t="str">
        <f t="shared" si="52"/>
        <v/>
      </c>
      <c r="BG75" s="146" t="str">
        <f t="shared" si="53"/>
        <v/>
      </c>
      <c r="BH75" s="148" t="str">
        <f t="shared" si="54"/>
        <v xml:space="preserve"> </v>
      </c>
      <c r="BI75" s="69" t="str">
        <f t="shared" si="55"/>
        <v/>
      </c>
      <c r="BJ75" s="70" t="str">
        <f t="shared" si="56"/>
        <v/>
      </c>
      <c r="BK75" s="142" t="str">
        <f t="shared" si="57"/>
        <v xml:space="preserve"> </v>
      </c>
      <c r="BL75" s="104"/>
      <c r="BM75" s="68">
        <f>COUNTIF('Student Tracking'!G74:N74,"&gt;=1")</f>
        <v>0</v>
      </c>
      <c r="BN75" s="104">
        <f>COUNTIF('Student Tracking'!G74:N74,"0")</f>
        <v>0</v>
      </c>
      <c r="BO75" s="85">
        <f t="shared" si="58"/>
        <v>0</v>
      </c>
      <c r="BP75" s="104" t="str">
        <f t="shared" si="36"/>
        <v/>
      </c>
      <c r="BQ75" s="104" t="str">
        <f t="shared" si="37"/>
        <v/>
      </c>
      <c r="BR75" s="104" t="str">
        <f t="shared" si="59"/>
        <v/>
      </c>
      <c r="BS75" s="303" t="str">
        <f t="shared" si="60"/>
        <v/>
      </c>
      <c r="BT75" s="104"/>
      <c r="BU75" s="68" t="str">
        <f t="shared" si="38"/>
        <v/>
      </c>
      <c r="BV75" s="91" t="str">
        <f t="shared" si="39"/>
        <v/>
      </c>
      <c r="BW75" s="91" t="str">
        <f t="shared" si="40"/>
        <v/>
      </c>
      <c r="BX75" s="91" t="str">
        <f t="shared" si="41"/>
        <v/>
      </c>
      <c r="BY75" s="91" t="str">
        <f t="shared" si="42"/>
        <v/>
      </c>
    </row>
    <row r="76" spans="1:77" x14ac:dyDescent="0.35">
      <c r="A76" s="73">
        <f>'Student Tracking'!A75</f>
        <v>0</v>
      </c>
      <c r="B76" s="73">
        <f>'Student Tracking'!B75</f>
        <v>0</v>
      </c>
      <c r="C76" s="74">
        <f>'Student Tracking'!D75</f>
        <v>0</v>
      </c>
      <c r="D76" s="184" t="str">
        <f>IF('Student Tracking'!E75,'Student Tracking'!E75,"")</f>
        <v/>
      </c>
      <c r="E76" s="184" t="str">
        <f>IF('Student Tracking'!F75,'Student Tracking'!F75,"")</f>
        <v/>
      </c>
      <c r="F76" s="181"/>
      <c r="G76" s="39"/>
      <c r="H76" s="39"/>
      <c r="I76" s="39"/>
      <c r="J76" s="39"/>
      <c r="K76" s="39"/>
      <c r="L76" s="39"/>
      <c r="M76" s="39"/>
      <c r="N76" s="39"/>
      <c r="O76" s="39"/>
      <c r="P76" s="39"/>
      <c r="Q76" s="39"/>
      <c r="R76" s="39"/>
      <c r="S76" s="39"/>
      <c r="T76" s="39"/>
      <c r="U76" s="39"/>
      <c r="V76" s="39"/>
      <c r="W76" s="39"/>
      <c r="X76" s="39"/>
      <c r="Y76" s="39"/>
      <c r="Z76" s="39"/>
      <c r="AA76" s="181"/>
      <c r="AB76" s="39"/>
      <c r="AC76" s="39"/>
      <c r="AD76" s="39"/>
      <c r="AE76" s="39"/>
      <c r="AF76" s="39"/>
      <c r="AG76" s="39"/>
      <c r="AH76" s="39"/>
      <c r="AI76" s="39"/>
      <c r="AJ76" s="39"/>
      <c r="AK76" s="39"/>
      <c r="AL76" s="39"/>
      <c r="AM76" s="39"/>
      <c r="AN76" s="39"/>
      <c r="AO76" s="39"/>
      <c r="AP76" s="39"/>
      <c r="AQ76" s="39"/>
      <c r="AR76" s="39"/>
      <c r="AS76" s="39"/>
      <c r="AT76" s="39"/>
      <c r="AU76" s="39"/>
      <c r="AW76" s="145" t="str">
        <f t="shared" si="43"/>
        <v/>
      </c>
      <c r="AX76" s="146" t="str">
        <f t="shared" si="44"/>
        <v/>
      </c>
      <c r="AY76" s="147" t="str">
        <f t="shared" si="45"/>
        <v xml:space="preserve"> </v>
      </c>
      <c r="AZ76" s="145" t="str">
        <f t="shared" si="46"/>
        <v/>
      </c>
      <c r="BA76" s="146" t="str">
        <f t="shared" si="47"/>
        <v/>
      </c>
      <c r="BB76" s="147" t="str">
        <f t="shared" si="48"/>
        <v xml:space="preserve"> </v>
      </c>
      <c r="BC76" s="145" t="str">
        <f t="shared" si="49"/>
        <v/>
      </c>
      <c r="BD76" s="146" t="str">
        <f t="shared" si="50"/>
        <v/>
      </c>
      <c r="BE76" s="147" t="str">
        <f t="shared" si="51"/>
        <v xml:space="preserve"> </v>
      </c>
      <c r="BF76" s="145" t="str">
        <f t="shared" si="52"/>
        <v/>
      </c>
      <c r="BG76" s="146" t="str">
        <f t="shared" si="53"/>
        <v/>
      </c>
      <c r="BH76" s="148" t="str">
        <f t="shared" si="54"/>
        <v xml:space="preserve"> </v>
      </c>
      <c r="BI76" s="69" t="str">
        <f t="shared" si="55"/>
        <v/>
      </c>
      <c r="BJ76" s="70" t="str">
        <f t="shared" si="56"/>
        <v/>
      </c>
      <c r="BK76" s="142" t="str">
        <f t="shared" si="57"/>
        <v xml:space="preserve"> </v>
      </c>
      <c r="BL76" s="104"/>
      <c r="BM76" s="68">
        <f>COUNTIF('Student Tracking'!G75:N75,"&gt;=1")</f>
        <v>0</v>
      </c>
      <c r="BN76" s="104">
        <f>COUNTIF('Student Tracking'!G75:N75,"0")</f>
        <v>0</v>
      </c>
      <c r="BO76" s="85">
        <f t="shared" si="58"/>
        <v>0</v>
      </c>
      <c r="BP76" s="104" t="str">
        <f t="shared" si="36"/>
        <v/>
      </c>
      <c r="BQ76" s="104" t="str">
        <f t="shared" si="37"/>
        <v/>
      </c>
      <c r="BR76" s="104" t="str">
        <f t="shared" si="59"/>
        <v/>
      </c>
      <c r="BS76" s="303" t="str">
        <f t="shared" si="60"/>
        <v/>
      </c>
      <c r="BT76" s="104"/>
      <c r="BU76" s="68" t="str">
        <f t="shared" si="38"/>
        <v/>
      </c>
      <c r="BV76" s="91" t="str">
        <f t="shared" si="39"/>
        <v/>
      </c>
      <c r="BW76" s="91" t="str">
        <f t="shared" si="40"/>
        <v/>
      </c>
      <c r="BX76" s="91" t="str">
        <f t="shared" si="41"/>
        <v/>
      </c>
      <c r="BY76" s="91" t="str">
        <f t="shared" si="42"/>
        <v/>
      </c>
    </row>
    <row r="77" spans="1:77" x14ac:dyDescent="0.35">
      <c r="A77" s="73">
        <f>'Student Tracking'!A76</f>
        <v>0</v>
      </c>
      <c r="B77" s="73">
        <f>'Student Tracking'!B76</f>
        <v>0</v>
      </c>
      <c r="C77" s="74">
        <f>'Student Tracking'!D76</f>
        <v>0</v>
      </c>
      <c r="D77" s="184" t="str">
        <f>IF('Student Tracking'!E76,'Student Tracking'!E76,"")</f>
        <v/>
      </c>
      <c r="E77" s="184" t="str">
        <f>IF('Student Tracking'!F76,'Student Tracking'!F76,"")</f>
        <v/>
      </c>
      <c r="F77" s="182"/>
      <c r="G77" s="40"/>
      <c r="H77" s="40"/>
      <c r="I77" s="40"/>
      <c r="J77" s="40"/>
      <c r="K77" s="40"/>
      <c r="L77" s="40"/>
      <c r="M77" s="40"/>
      <c r="N77" s="40"/>
      <c r="O77" s="40"/>
      <c r="P77" s="40"/>
      <c r="Q77" s="40"/>
      <c r="R77" s="40"/>
      <c r="S77" s="40"/>
      <c r="T77" s="40"/>
      <c r="U77" s="40"/>
      <c r="V77" s="40"/>
      <c r="W77" s="40"/>
      <c r="X77" s="40"/>
      <c r="Y77" s="40"/>
      <c r="Z77" s="40"/>
      <c r="AA77" s="182"/>
      <c r="AB77" s="40"/>
      <c r="AC77" s="40"/>
      <c r="AD77" s="40"/>
      <c r="AE77" s="40"/>
      <c r="AF77" s="40"/>
      <c r="AG77" s="40"/>
      <c r="AH77" s="40"/>
      <c r="AI77" s="40"/>
      <c r="AJ77" s="40"/>
      <c r="AK77" s="40"/>
      <c r="AL77" s="40"/>
      <c r="AM77" s="40"/>
      <c r="AN77" s="40"/>
      <c r="AO77" s="40"/>
      <c r="AP77" s="40"/>
      <c r="AQ77" s="40"/>
      <c r="AR77" s="40"/>
      <c r="AS77" s="40"/>
      <c r="AT77" s="40"/>
      <c r="AU77" s="40"/>
      <c r="AW77" s="145" t="str">
        <f t="shared" si="43"/>
        <v/>
      </c>
      <c r="AX77" s="146" t="str">
        <f t="shared" si="44"/>
        <v/>
      </c>
      <c r="AY77" s="147" t="str">
        <f t="shared" si="45"/>
        <v xml:space="preserve"> </v>
      </c>
      <c r="AZ77" s="145" t="str">
        <f t="shared" si="46"/>
        <v/>
      </c>
      <c r="BA77" s="146" t="str">
        <f t="shared" si="47"/>
        <v/>
      </c>
      <c r="BB77" s="147" t="str">
        <f t="shared" si="48"/>
        <v xml:space="preserve"> </v>
      </c>
      <c r="BC77" s="145" t="str">
        <f t="shared" si="49"/>
        <v/>
      </c>
      <c r="BD77" s="146" t="str">
        <f t="shared" si="50"/>
        <v/>
      </c>
      <c r="BE77" s="147" t="str">
        <f t="shared" si="51"/>
        <v xml:space="preserve"> </v>
      </c>
      <c r="BF77" s="145" t="str">
        <f t="shared" si="52"/>
        <v/>
      </c>
      <c r="BG77" s="146" t="str">
        <f t="shared" si="53"/>
        <v/>
      </c>
      <c r="BH77" s="148" t="str">
        <f t="shared" si="54"/>
        <v xml:space="preserve"> </v>
      </c>
      <c r="BI77" s="69" t="str">
        <f t="shared" si="55"/>
        <v/>
      </c>
      <c r="BJ77" s="70" t="str">
        <f t="shared" si="56"/>
        <v/>
      </c>
      <c r="BK77" s="142" t="str">
        <f t="shared" si="57"/>
        <v xml:space="preserve"> </v>
      </c>
      <c r="BL77" s="104"/>
      <c r="BM77" s="68">
        <f>COUNTIF('Student Tracking'!G76:N76,"&gt;=1")</f>
        <v>0</v>
      </c>
      <c r="BN77" s="104">
        <f>COUNTIF('Student Tracking'!G76:N76,"0")</f>
        <v>0</v>
      </c>
      <c r="BO77" s="85">
        <f t="shared" si="58"/>
        <v>0</v>
      </c>
      <c r="BP77" s="104" t="str">
        <f t="shared" si="36"/>
        <v/>
      </c>
      <c r="BQ77" s="104" t="str">
        <f t="shared" si="37"/>
        <v/>
      </c>
      <c r="BR77" s="104" t="str">
        <f t="shared" si="59"/>
        <v/>
      </c>
      <c r="BS77" s="303" t="str">
        <f t="shared" si="60"/>
        <v/>
      </c>
      <c r="BT77" s="104"/>
      <c r="BU77" s="68" t="str">
        <f t="shared" si="38"/>
        <v/>
      </c>
      <c r="BV77" s="91" t="str">
        <f t="shared" si="39"/>
        <v/>
      </c>
      <c r="BW77" s="91" t="str">
        <f t="shared" si="40"/>
        <v/>
      </c>
      <c r="BX77" s="91" t="str">
        <f t="shared" si="41"/>
        <v/>
      </c>
      <c r="BY77" s="91" t="str">
        <f t="shared" si="42"/>
        <v/>
      </c>
    </row>
    <row r="78" spans="1:77" x14ac:dyDescent="0.35">
      <c r="A78" s="73">
        <f>'Student Tracking'!A77</f>
        <v>0</v>
      </c>
      <c r="B78" s="73">
        <f>'Student Tracking'!B77</f>
        <v>0</v>
      </c>
      <c r="C78" s="74">
        <f>'Student Tracking'!D77</f>
        <v>0</v>
      </c>
      <c r="D78" s="184" t="str">
        <f>IF('Student Tracking'!E77,'Student Tracking'!E77,"")</f>
        <v/>
      </c>
      <c r="E78" s="184" t="str">
        <f>IF('Student Tracking'!F77,'Student Tracking'!F77,"")</f>
        <v/>
      </c>
      <c r="F78" s="181"/>
      <c r="G78" s="39"/>
      <c r="H78" s="39"/>
      <c r="I78" s="39"/>
      <c r="J78" s="39"/>
      <c r="K78" s="39"/>
      <c r="L78" s="39"/>
      <c r="M78" s="39"/>
      <c r="N78" s="39"/>
      <c r="O78" s="39"/>
      <c r="P78" s="39"/>
      <c r="Q78" s="39"/>
      <c r="R78" s="39"/>
      <c r="S78" s="39"/>
      <c r="T78" s="39"/>
      <c r="U78" s="39"/>
      <c r="V78" s="39"/>
      <c r="W78" s="39"/>
      <c r="X78" s="39"/>
      <c r="Y78" s="39"/>
      <c r="Z78" s="39"/>
      <c r="AA78" s="181"/>
      <c r="AB78" s="39"/>
      <c r="AC78" s="39"/>
      <c r="AD78" s="39"/>
      <c r="AE78" s="39"/>
      <c r="AF78" s="39"/>
      <c r="AG78" s="39"/>
      <c r="AH78" s="39"/>
      <c r="AI78" s="39"/>
      <c r="AJ78" s="39"/>
      <c r="AK78" s="39"/>
      <c r="AL78" s="39"/>
      <c r="AM78" s="39"/>
      <c r="AN78" s="39"/>
      <c r="AO78" s="39"/>
      <c r="AP78" s="39"/>
      <c r="AQ78" s="39"/>
      <c r="AR78" s="39"/>
      <c r="AS78" s="39"/>
      <c r="AT78" s="39"/>
      <c r="AU78" s="39"/>
      <c r="AW78" s="145" t="str">
        <f t="shared" si="43"/>
        <v/>
      </c>
      <c r="AX78" s="146" t="str">
        <f t="shared" si="44"/>
        <v/>
      </c>
      <c r="AY78" s="147" t="str">
        <f t="shared" si="45"/>
        <v xml:space="preserve"> </v>
      </c>
      <c r="AZ78" s="145" t="str">
        <f t="shared" si="46"/>
        <v/>
      </c>
      <c r="BA78" s="146" t="str">
        <f t="shared" si="47"/>
        <v/>
      </c>
      <c r="BB78" s="147" t="str">
        <f t="shared" si="48"/>
        <v xml:space="preserve"> </v>
      </c>
      <c r="BC78" s="145" t="str">
        <f t="shared" si="49"/>
        <v/>
      </c>
      <c r="BD78" s="146" t="str">
        <f t="shared" si="50"/>
        <v/>
      </c>
      <c r="BE78" s="147" t="str">
        <f t="shared" si="51"/>
        <v xml:space="preserve"> </v>
      </c>
      <c r="BF78" s="145" t="str">
        <f t="shared" si="52"/>
        <v/>
      </c>
      <c r="BG78" s="146" t="str">
        <f t="shared" si="53"/>
        <v/>
      </c>
      <c r="BH78" s="148" t="str">
        <f t="shared" si="54"/>
        <v xml:space="preserve"> </v>
      </c>
      <c r="BI78" s="69" t="str">
        <f t="shared" si="55"/>
        <v/>
      </c>
      <c r="BJ78" s="70" t="str">
        <f t="shared" si="56"/>
        <v/>
      </c>
      <c r="BK78" s="142" t="str">
        <f t="shared" si="57"/>
        <v xml:space="preserve"> </v>
      </c>
      <c r="BL78" s="104"/>
      <c r="BM78" s="68">
        <f>COUNTIF('Student Tracking'!G77:N77,"&gt;=1")</f>
        <v>0</v>
      </c>
      <c r="BN78" s="104">
        <f>COUNTIF('Student Tracking'!G77:N77,"0")</f>
        <v>0</v>
      </c>
      <c r="BO78" s="85">
        <f t="shared" si="58"/>
        <v>0</v>
      </c>
      <c r="BP78" s="104" t="str">
        <f t="shared" si="36"/>
        <v/>
      </c>
      <c r="BQ78" s="104" t="str">
        <f t="shared" si="37"/>
        <v/>
      </c>
      <c r="BR78" s="104" t="str">
        <f t="shared" si="59"/>
        <v/>
      </c>
      <c r="BS78" s="303" t="str">
        <f t="shared" si="60"/>
        <v/>
      </c>
      <c r="BT78" s="104"/>
      <c r="BU78" s="68" t="str">
        <f t="shared" si="38"/>
        <v/>
      </c>
      <c r="BV78" s="91" t="str">
        <f t="shared" si="39"/>
        <v/>
      </c>
      <c r="BW78" s="91" t="str">
        <f t="shared" si="40"/>
        <v/>
      </c>
      <c r="BX78" s="91" t="str">
        <f t="shared" si="41"/>
        <v/>
      </c>
      <c r="BY78" s="91" t="str">
        <f t="shared" si="42"/>
        <v/>
      </c>
    </row>
    <row r="79" spans="1:77" x14ac:dyDescent="0.35">
      <c r="A79" s="73">
        <f>'Student Tracking'!A78</f>
        <v>0</v>
      </c>
      <c r="B79" s="73">
        <f>'Student Tracking'!B78</f>
        <v>0</v>
      </c>
      <c r="C79" s="74">
        <f>'Student Tracking'!D78</f>
        <v>0</v>
      </c>
      <c r="D79" s="184" t="str">
        <f>IF('Student Tracking'!E78,'Student Tracking'!E78,"")</f>
        <v/>
      </c>
      <c r="E79" s="184" t="str">
        <f>IF('Student Tracking'!F78,'Student Tracking'!F78,"")</f>
        <v/>
      </c>
      <c r="F79" s="182"/>
      <c r="G79" s="40"/>
      <c r="H79" s="40"/>
      <c r="I79" s="40"/>
      <c r="J79" s="40"/>
      <c r="K79" s="40"/>
      <c r="L79" s="40"/>
      <c r="M79" s="40"/>
      <c r="N79" s="40"/>
      <c r="O79" s="40"/>
      <c r="P79" s="40"/>
      <c r="Q79" s="40"/>
      <c r="R79" s="40"/>
      <c r="S79" s="40"/>
      <c r="T79" s="40"/>
      <c r="U79" s="40"/>
      <c r="V79" s="40"/>
      <c r="W79" s="40"/>
      <c r="X79" s="40"/>
      <c r="Y79" s="40"/>
      <c r="Z79" s="40"/>
      <c r="AA79" s="182"/>
      <c r="AB79" s="40"/>
      <c r="AC79" s="40"/>
      <c r="AD79" s="40"/>
      <c r="AE79" s="40"/>
      <c r="AF79" s="40"/>
      <c r="AG79" s="40"/>
      <c r="AH79" s="40"/>
      <c r="AI79" s="40"/>
      <c r="AJ79" s="40"/>
      <c r="AK79" s="40"/>
      <c r="AL79" s="40"/>
      <c r="AM79" s="40"/>
      <c r="AN79" s="40"/>
      <c r="AO79" s="40"/>
      <c r="AP79" s="40"/>
      <c r="AQ79" s="40"/>
      <c r="AR79" s="40"/>
      <c r="AS79" s="40"/>
      <c r="AT79" s="40"/>
      <c r="AU79" s="40"/>
      <c r="AW79" s="145" t="str">
        <f t="shared" si="43"/>
        <v/>
      </c>
      <c r="AX79" s="146" t="str">
        <f t="shared" si="44"/>
        <v/>
      </c>
      <c r="AY79" s="147" t="str">
        <f t="shared" si="45"/>
        <v xml:space="preserve"> </v>
      </c>
      <c r="AZ79" s="145" t="str">
        <f t="shared" si="46"/>
        <v/>
      </c>
      <c r="BA79" s="146" t="str">
        <f t="shared" si="47"/>
        <v/>
      </c>
      <c r="BB79" s="147" t="str">
        <f t="shared" si="48"/>
        <v xml:space="preserve"> </v>
      </c>
      <c r="BC79" s="145" t="str">
        <f t="shared" si="49"/>
        <v/>
      </c>
      <c r="BD79" s="146" t="str">
        <f t="shared" si="50"/>
        <v/>
      </c>
      <c r="BE79" s="147" t="str">
        <f t="shared" si="51"/>
        <v xml:space="preserve"> </v>
      </c>
      <c r="BF79" s="145" t="str">
        <f t="shared" si="52"/>
        <v/>
      </c>
      <c r="BG79" s="146" t="str">
        <f t="shared" si="53"/>
        <v/>
      </c>
      <c r="BH79" s="148" t="str">
        <f t="shared" si="54"/>
        <v xml:space="preserve"> </v>
      </c>
      <c r="BI79" s="69" t="str">
        <f t="shared" si="55"/>
        <v/>
      </c>
      <c r="BJ79" s="70" t="str">
        <f t="shared" si="56"/>
        <v/>
      </c>
      <c r="BK79" s="142" t="str">
        <f t="shared" si="57"/>
        <v xml:space="preserve"> </v>
      </c>
      <c r="BL79" s="104"/>
      <c r="BM79" s="68">
        <f>COUNTIF('Student Tracking'!G78:N78,"&gt;=1")</f>
        <v>0</v>
      </c>
      <c r="BN79" s="104">
        <f>COUNTIF('Student Tracking'!G78:N78,"0")</f>
        <v>0</v>
      </c>
      <c r="BO79" s="85">
        <f t="shared" si="58"/>
        <v>0</v>
      </c>
      <c r="BP79" s="104" t="str">
        <f t="shared" si="36"/>
        <v/>
      </c>
      <c r="BQ79" s="104" t="str">
        <f t="shared" si="37"/>
        <v/>
      </c>
      <c r="BR79" s="104" t="str">
        <f t="shared" si="59"/>
        <v/>
      </c>
      <c r="BS79" s="303" t="str">
        <f t="shared" si="60"/>
        <v/>
      </c>
      <c r="BT79" s="104"/>
      <c r="BU79" s="68" t="str">
        <f t="shared" si="38"/>
        <v/>
      </c>
      <c r="BV79" s="91" t="str">
        <f t="shared" si="39"/>
        <v/>
      </c>
      <c r="BW79" s="91" t="str">
        <f t="shared" si="40"/>
        <v/>
      </c>
      <c r="BX79" s="91" t="str">
        <f t="shared" si="41"/>
        <v/>
      </c>
      <c r="BY79" s="91" t="str">
        <f t="shared" si="42"/>
        <v/>
      </c>
    </row>
    <row r="80" spans="1:77" x14ac:dyDescent="0.35">
      <c r="A80" s="73">
        <f>'Student Tracking'!A79</f>
        <v>0</v>
      </c>
      <c r="B80" s="73">
        <f>'Student Tracking'!B79</f>
        <v>0</v>
      </c>
      <c r="C80" s="74">
        <f>'Student Tracking'!D79</f>
        <v>0</v>
      </c>
      <c r="D80" s="184" t="str">
        <f>IF('Student Tracking'!E79,'Student Tracking'!E79,"")</f>
        <v/>
      </c>
      <c r="E80" s="184" t="str">
        <f>IF('Student Tracking'!F79,'Student Tracking'!F79,"")</f>
        <v/>
      </c>
      <c r="F80" s="181"/>
      <c r="G80" s="39"/>
      <c r="H80" s="39"/>
      <c r="I80" s="39"/>
      <c r="J80" s="39"/>
      <c r="K80" s="39"/>
      <c r="L80" s="39"/>
      <c r="M80" s="39"/>
      <c r="N80" s="39"/>
      <c r="O80" s="39"/>
      <c r="P80" s="39"/>
      <c r="Q80" s="39"/>
      <c r="R80" s="39"/>
      <c r="S80" s="39"/>
      <c r="T80" s="39"/>
      <c r="U80" s="39"/>
      <c r="V80" s="39"/>
      <c r="W80" s="39"/>
      <c r="X80" s="39"/>
      <c r="Y80" s="39"/>
      <c r="Z80" s="39"/>
      <c r="AA80" s="181"/>
      <c r="AB80" s="39"/>
      <c r="AC80" s="39"/>
      <c r="AD80" s="39"/>
      <c r="AE80" s="39"/>
      <c r="AF80" s="39"/>
      <c r="AG80" s="39"/>
      <c r="AH80" s="39"/>
      <c r="AI80" s="39"/>
      <c r="AJ80" s="39"/>
      <c r="AK80" s="39"/>
      <c r="AL80" s="39"/>
      <c r="AM80" s="39"/>
      <c r="AN80" s="39"/>
      <c r="AO80" s="39"/>
      <c r="AP80" s="39"/>
      <c r="AQ80" s="39"/>
      <c r="AR80" s="39"/>
      <c r="AS80" s="39"/>
      <c r="AT80" s="39"/>
      <c r="AU80" s="39"/>
      <c r="AW80" s="145" t="str">
        <f t="shared" si="43"/>
        <v/>
      </c>
      <c r="AX80" s="146" t="str">
        <f t="shared" si="44"/>
        <v/>
      </c>
      <c r="AY80" s="147" t="str">
        <f t="shared" si="45"/>
        <v xml:space="preserve"> </v>
      </c>
      <c r="AZ80" s="145" t="str">
        <f t="shared" si="46"/>
        <v/>
      </c>
      <c r="BA80" s="146" t="str">
        <f t="shared" si="47"/>
        <v/>
      </c>
      <c r="BB80" s="147" t="str">
        <f t="shared" si="48"/>
        <v xml:space="preserve"> </v>
      </c>
      <c r="BC80" s="145" t="str">
        <f t="shared" si="49"/>
        <v/>
      </c>
      <c r="BD80" s="146" t="str">
        <f t="shared" si="50"/>
        <v/>
      </c>
      <c r="BE80" s="147" t="str">
        <f t="shared" si="51"/>
        <v xml:space="preserve"> </v>
      </c>
      <c r="BF80" s="145" t="str">
        <f t="shared" si="52"/>
        <v/>
      </c>
      <c r="BG80" s="146" t="str">
        <f t="shared" si="53"/>
        <v/>
      </c>
      <c r="BH80" s="148" t="str">
        <f t="shared" si="54"/>
        <v xml:space="preserve"> </v>
      </c>
      <c r="BI80" s="69" t="str">
        <f t="shared" si="55"/>
        <v/>
      </c>
      <c r="BJ80" s="70" t="str">
        <f t="shared" si="56"/>
        <v/>
      </c>
      <c r="BK80" s="142" t="str">
        <f t="shared" si="57"/>
        <v xml:space="preserve"> </v>
      </c>
      <c r="BL80" s="104"/>
      <c r="BM80" s="68">
        <f>COUNTIF('Student Tracking'!G79:N79,"&gt;=1")</f>
        <v>0</v>
      </c>
      <c r="BN80" s="104">
        <f>COUNTIF('Student Tracking'!G79:N79,"0")</f>
        <v>0</v>
      </c>
      <c r="BO80" s="85">
        <f t="shared" si="58"/>
        <v>0</v>
      </c>
      <c r="BP80" s="104" t="str">
        <f t="shared" si="36"/>
        <v/>
      </c>
      <c r="BQ80" s="104" t="str">
        <f t="shared" si="37"/>
        <v/>
      </c>
      <c r="BR80" s="104" t="str">
        <f t="shared" si="59"/>
        <v/>
      </c>
      <c r="BS80" s="303" t="str">
        <f t="shared" si="60"/>
        <v/>
      </c>
      <c r="BT80" s="104"/>
      <c r="BU80" s="68" t="str">
        <f t="shared" si="38"/>
        <v/>
      </c>
      <c r="BV80" s="91" t="str">
        <f t="shared" si="39"/>
        <v/>
      </c>
      <c r="BW80" s="91" t="str">
        <f t="shared" si="40"/>
        <v/>
      </c>
      <c r="BX80" s="91" t="str">
        <f t="shared" si="41"/>
        <v/>
      </c>
      <c r="BY80" s="91" t="str">
        <f t="shared" si="42"/>
        <v/>
      </c>
    </row>
    <row r="81" spans="1:77" x14ac:dyDescent="0.35">
      <c r="A81" s="73">
        <f>'Student Tracking'!A80</f>
        <v>0</v>
      </c>
      <c r="B81" s="73">
        <f>'Student Tracking'!B80</f>
        <v>0</v>
      </c>
      <c r="C81" s="74">
        <f>'Student Tracking'!D80</f>
        <v>0</v>
      </c>
      <c r="D81" s="184" t="str">
        <f>IF('Student Tracking'!E80,'Student Tracking'!E80,"")</f>
        <v/>
      </c>
      <c r="E81" s="184" t="str">
        <f>IF('Student Tracking'!F80,'Student Tracking'!F80,"")</f>
        <v/>
      </c>
      <c r="F81" s="182"/>
      <c r="G81" s="40"/>
      <c r="H81" s="40"/>
      <c r="I81" s="40"/>
      <c r="J81" s="40"/>
      <c r="K81" s="40"/>
      <c r="L81" s="40"/>
      <c r="M81" s="40"/>
      <c r="N81" s="40"/>
      <c r="O81" s="40"/>
      <c r="P81" s="40"/>
      <c r="Q81" s="40"/>
      <c r="R81" s="40"/>
      <c r="S81" s="40"/>
      <c r="T81" s="40"/>
      <c r="U81" s="40"/>
      <c r="V81" s="40"/>
      <c r="W81" s="40"/>
      <c r="X81" s="40"/>
      <c r="Y81" s="40"/>
      <c r="Z81" s="40"/>
      <c r="AA81" s="182"/>
      <c r="AB81" s="40"/>
      <c r="AC81" s="40"/>
      <c r="AD81" s="40"/>
      <c r="AE81" s="40"/>
      <c r="AF81" s="40"/>
      <c r="AG81" s="40"/>
      <c r="AH81" s="40"/>
      <c r="AI81" s="40"/>
      <c r="AJ81" s="40"/>
      <c r="AK81" s="40"/>
      <c r="AL81" s="40"/>
      <c r="AM81" s="40"/>
      <c r="AN81" s="40"/>
      <c r="AO81" s="40"/>
      <c r="AP81" s="40"/>
      <c r="AQ81" s="40"/>
      <c r="AR81" s="40"/>
      <c r="AS81" s="40"/>
      <c r="AT81" s="40"/>
      <c r="AU81" s="40"/>
      <c r="AW81" s="145" t="str">
        <f t="shared" si="43"/>
        <v/>
      </c>
      <c r="AX81" s="146" t="str">
        <f t="shared" si="44"/>
        <v/>
      </c>
      <c r="AY81" s="147" t="str">
        <f t="shared" si="45"/>
        <v xml:space="preserve"> </v>
      </c>
      <c r="AZ81" s="145" t="str">
        <f t="shared" si="46"/>
        <v/>
      </c>
      <c r="BA81" s="146" t="str">
        <f t="shared" si="47"/>
        <v/>
      </c>
      <c r="BB81" s="147" t="str">
        <f t="shared" si="48"/>
        <v xml:space="preserve"> </v>
      </c>
      <c r="BC81" s="145" t="str">
        <f t="shared" si="49"/>
        <v/>
      </c>
      <c r="BD81" s="146" t="str">
        <f t="shared" si="50"/>
        <v/>
      </c>
      <c r="BE81" s="147" t="str">
        <f t="shared" si="51"/>
        <v xml:space="preserve"> </v>
      </c>
      <c r="BF81" s="145" t="str">
        <f t="shared" si="52"/>
        <v/>
      </c>
      <c r="BG81" s="146" t="str">
        <f t="shared" si="53"/>
        <v/>
      </c>
      <c r="BH81" s="148" t="str">
        <f t="shared" si="54"/>
        <v xml:space="preserve"> </v>
      </c>
      <c r="BI81" s="69" t="str">
        <f t="shared" si="55"/>
        <v/>
      </c>
      <c r="BJ81" s="70" t="str">
        <f t="shared" si="56"/>
        <v/>
      </c>
      <c r="BK81" s="142" t="str">
        <f t="shared" si="57"/>
        <v xml:space="preserve"> </v>
      </c>
      <c r="BL81" s="104"/>
      <c r="BM81" s="68">
        <f>COUNTIF('Student Tracking'!G80:N80,"&gt;=1")</f>
        <v>0</v>
      </c>
      <c r="BN81" s="104">
        <f>COUNTIF('Student Tracking'!G80:N80,"0")</f>
        <v>0</v>
      </c>
      <c r="BO81" s="85">
        <f t="shared" si="58"/>
        <v>0</v>
      </c>
      <c r="BP81" s="104" t="str">
        <f t="shared" si="36"/>
        <v/>
      </c>
      <c r="BQ81" s="104" t="str">
        <f t="shared" si="37"/>
        <v/>
      </c>
      <c r="BR81" s="104" t="str">
        <f t="shared" si="59"/>
        <v/>
      </c>
      <c r="BS81" s="303" t="str">
        <f t="shared" si="60"/>
        <v/>
      </c>
      <c r="BT81" s="104"/>
      <c r="BU81" s="68" t="str">
        <f t="shared" si="38"/>
        <v/>
      </c>
      <c r="BV81" s="91" t="str">
        <f t="shared" si="39"/>
        <v/>
      </c>
      <c r="BW81" s="91" t="str">
        <f t="shared" si="40"/>
        <v/>
      </c>
      <c r="BX81" s="91" t="str">
        <f t="shared" si="41"/>
        <v/>
      </c>
      <c r="BY81" s="91" t="str">
        <f t="shared" si="42"/>
        <v/>
      </c>
    </row>
    <row r="82" spans="1:77" x14ac:dyDescent="0.35">
      <c r="A82" s="73">
        <f>'Student Tracking'!A81</f>
        <v>0</v>
      </c>
      <c r="B82" s="73">
        <f>'Student Tracking'!B81</f>
        <v>0</v>
      </c>
      <c r="C82" s="74">
        <f>'Student Tracking'!D81</f>
        <v>0</v>
      </c>
      <c r="D82" s="184" t="str">
        <f>IF('Student Tracking'!E81,'Student Tracking'!E81,"")</f>
        <v/>
      </c>
      <c r="E82" s="184" t="str">
        <f>IF('Student Tracking'!F81,'Student Tracking'!F81,"")</f>
        <v/>
      </c>
      <c r="F82" s="181"/>
      <c r="G82" s="39"/>
      <c r="H82" s="39"/>
      <c r="I82" s="39"/>
      <c r="J82" s="39"/>
      <c r="K82" s="39"/>
      <c r="L82" s="39"/>
      <c r="M82" s="39"/>
      <c r="N82" s="39"/>
      <c r="O82" s="39"/>
      <c r="P82" s="39"/>
      <c r="Q82" s="39"/>
      <c r="R82" s="39"/>
      <c r="S82" s="39"/>
      <c r="T82" s="39"/>
      <c r="U82" s="39"/>
      <c r="V82" s="39"/>
      <c r="W82" s="39"/>
      <c r="X82" s="39"/>
      <c r="Y82" s="39"/>
      <c r="Z82" s="39"/>
      <c r="AA82" s="181"/>
      <c r="AB82" s="39"/>
      <c r="AC82" s="39"/>
      <c r="AD82" s="39"/>
      <c r="AE82" s="39"/>
      <c r="AF82" s="39"/>
      <c r="AG82" s="39"/>
      <c r="AH82" s="39"/>
      <c r="AI82" s="39"/>
      <c r="AJ82" s="39"/>
      <c r="AK82" s="39"/>
      <c r="AL82" s="39"/>
      <c r="AM82" s="39"/>
      <c r="AN82" s="39"/>
      <c r="AO82" s="39"/>
      <c r="AP82" s="39"/>
      <c r="AQ82" s="39"/>
      <c r="AR82" s="39"/>
      <c r="AS82" s="39"/>
      <c r="AT82" s="39"/>
      <c r="AU82" s="39"/>
      <c r="AW82" s="145" t="str">
        <f t="shared" si="43"/>
        <v/>
      </c>
      <c r="AX82" s="146" t="str">
        <f t="shared" si="44"/>
        <v/>
      </c>
      <c r="AY82" s="147" t="str">
        <f t="shared" si="45"/>
        <v xml:space="preserve"> </v>
      </c>
      <c r="AZ82" s="145" t="str">
        <f t="shared" si="46"/>
        <v/>
      </c>
      <c r="BA82" s="146" t="str">
        <f t="shared" si="47"/>
        <v/>
      </c>
      <c r="BB82" s="147" t="str">
        <f t="shared" si="48"/>
        <v xml:space="preserve"> </v>
      </c>
      <c r="BC82" s="145" t="str">
        <f t="shared" si="49"/>
        <v/>
      </c>
      <c r="BD82" s="146" t="str">
        <f t="shared" si="50"/>
        <v/>
      </c>
      <c r="BE82" s="147" t="str">
        <f t="shared" si="51"/>
        <v xml:space="preserve"> </v>
      </c>
      <c r="BF82" s="145" t="str">
        <f t="shared" si="52"/>
        <v/>
      </c>
      <c r="BG82" s="146" t="str">
        <f t="shared" si="53"/>
        <v/>
      </c>
      <c r="BH82" s="148" t="str">
        <f t="shared" si="54"/>
        <v xml:space="preserve"> </v>
      </c>
      <c r="BI82" s="69" t="str">
        <f t="shared" si="55"/>
        <v/>
      </c>
      <c r="BJ82" s="70" t="str">
        <f t="shared" si="56"/>
        <v/>
      </c>
      <c r="BK82" s="142" t="str">
        <f t="shared" si="57"/>
        <v xml:space="preserve"> </v>
      </c>
      <c r="BL82" s="104"/>
      <c r="BM82" s="68">
        <f>COUNTIF('Student Tracking'!G81:N81,"&gt;=1")</f>
        <v>0</v>
      </c>
      <c r="BN82" s="104">
        <f>COUNTIF('Student Tracking'!G81:N81,"0")</f>
        <v>0</v>
      </c>
      <c r="BO82" s="85">
        <f t="shared" si="58"/>
        <v>0</v>
      </c>
      <c r="BP82" s="104" t="str">
        <f t="shared" si="36"/>
        <v/>
      </c>
      <c r="BQ82" s="104" t="str">
        <f t="shared" si="37"/>
        <v/>
      </c>
      <c r="BR82" s="104" t="str">
        <f t="shared" si="59"/>
        <v/>
      </c>
      <c r="BS82" s="303" t="str">
        <f t="shared" si="60"/>
        <v/>
      </c>
      <c r="BT82" s="104"/>
      <c r="BU82" s="68" t="str">
        <f t="shared" si="38"/>
        <v/>
      </c>
      <c r="BV82" s="91" t="str">
        <f t="shared" si="39"/>
        <v/>
      </c>
      <c r="BW82" s="91" t="str">
        <f t="shared" si="40"/>
        <v/>
      </c>
      <c r="BX82" s="91" t="str">
        <f t="shared" si="41"/>
        <v/>
      </c>
      <c r="BY82" s="91" t="str">
        <f t="shared" si="42"/>
        <v/>
      </c>
    </row>
    <row r="83" spans="1:77" x14ac:dyDescent="0.35">
      <c r="A83" s="73">
        <f>'Student Tracking'!A82</f>
        <v>0</v>
      </c>
      <c r="B83" s="73">
        <f>'Student Tracking'!B82</f>
        <v>0</v>
      </c>
      <c r="C83" s="74">
        <f>'Student Tracking'!D82</f>
        <v>0</v>
      </c>
      <c r="D83" s="184" t="str">
        <f>IF('Student Tracking'!E82,'Student Tracking'!E82,"")</f>
        <v/>
      </c>
      <c r="E83" s="184" t="str">
        <f>IF('Student Tracking'!F82,'Student Tracking'!F82,"")</f>
        <v/>
      </c>
      <c r="F83" s="182"/>
      <c r="G83" s="40"/>
      <c r="H83" s="40"/>
      <c r="I83" s="40"/>
      <c r="J83" s="40"/>
      <c r="K83" s="40"/>
      <c r="L83" s="40"/>
      <c r="M83" s="40"/>
      <c r="N83" s="40"/>
      <c r="O83" s="40"/>
      <c r="P83" s="40"/>
      <c r="Q83" s="40"/>
      <c r="R83" s="40"/>
      <c r="S83" s="40"/>
      <c r="T83" s="40"/>
      <c r="U83" s="40"/>
      <c r="V83" s="40"/>
      <c r="W83" s="40"/>
      <c r="X83" s="40"/>
      <c r="Y83" s="40"/>
      <c r="Z83" s="40"/>
      <c r="AA83" s="182"/>
      <c r="AB83" s="40"/>
      <c r="AC83" s="40"/>
      <c r="AD83" s="40"/>
      <c r="AE83" s="40"/>
      <c r="AF83" s="40"/>
      <c r="AG83" s="40"/>
      <c r="AH83" s="40"/>
      <c r="AI83" s="40"/>
      <c r="AJ83" s="40"/>
      <c r="AK83" s="40"/>
      <c r="AL83" s="40"/>
      <c r="AM83" s="40"/>
      <c r="AN83" s="40"/>
      <c r="AO83" s="40"/>
      <c r="AP83" s="40"/>
      <c r="AQ83" s="40"/>
      <c r="AR83" s="40"/>
      <c r="AS83" s="40"/>
      <c r="AT83" s="40"/>
      <c r="AU83" s="40"/>
      <c r="AW83" s="145" t="str">
        <f t="shared" si="43"/>
        <v/>
      </c>
      <c r="AX83" s="146" t="str">
        <f t="shared" si="44"/>
        <v/>
      </c>
      <c r="AY83" s="147" t="str">
        <f t="shared" si="45"/>
        <v xml:space="preserve"> </v>
      </c>
      <c r="AZ83" s="145" t="str">
        <f t="shared" si="46"/>
        <v/>
      </c>
      <c r="BA83" s="146" t="str">
        <f t="shared" si="47"/>
        <v/>
      </c>
      <c r="BB83" s="147" t="str">
        <f t="shared" si="48"/>
        <v xml:space="preserve"> </v>
      </c>
      <c r="BC83" s="145" t="str">
        <f t="shared" si="49"/>
        <v/>
      </c>
      <c r="BD83" s="146" t="str">
        <f t="shared" si="50"/>
        <v/>
      </c>
      <c r="BE83" s="147" t="str">
        <f t="shared" si="51"/>
        <v xml:space="preserve"> </v>
      </c>
      <c r="BF83" s="145" t="str">
        <f t="shared" si="52"/>
        <v/>
      </c>
      <c r="BG83" s="146" t="str">
        <f t="shared" si="53"/>
        <v/>
      </c>
      <c r="BH83" s="148" t="str">
        <f t="shared" si="54"/>
        <v xml:space="preserve"> </v>
      </c>
      <c r="BI83" s="69" t="str">
        <f t="shared" si="55"/>
        <v/>
      </c>
      <c r="BJ83" s="70" t="str">
        <f t="shared" si="56"/>
        <v/>
      </c>
      <c r="BK83" s="142" t="str">
        <f t="shared" si="57"/>
        <v xml:space="preserve"> </v>
      </c>
      <c r="BL83" s="104"/>
      <c r="BM83" s="68">
        <f>COUNTIF('Student Tracking'!G82:N82,"&gt;=1")</f>
        <v>0</v>
      </c>
      <c r="BN83" s="104">
        <f>COUNTIF('Student Tracking'!G82:N82,"0")</f>
        <v>0</v>
      </c>
      <c r="BO83" s="85">
        <f t="shared" si="58"/>
        <v>0</v>
      </c>
      <c r="BP83" s="104" t="str">
        <f t="shared" si="36"/>
        <v/>
      </c>
      <c r="BQ83" s="104" t="str">
        <f t="shared" si="37"/>
        <v/>
      </c>
      <c r="BR83" s="104" t="str">
        <f t="shared" si="59"/>
        <v/>
      </c>
      <c r="BS83" s="303" t="str">
        <f t="shared" si="60"/>
        <v/>
      </c>
      <c r="BT83" s="104"/>
      <c r="BU83" s="68" t="str">
        <f t="shared" si="38"/>
        <v/>
      </c>
      <c r="BV83" s="91" t="str">
        <f t="shared" si="39"/>
        <v/>
      </c>
      <c r="BW83" s="91" t="str">
        <f t="shared" si="40"/>
        <v/>
      </c>
      <c r="BX83" s="91" t="str">
        <f t="shared" si="41"/>
        <v/>
      </c>
      <c r="BY83" s="91" t="str">
        <f t="shared" si="42"/>
        <v/>
      </c>
    </row>
    <row r="84" spans="1:77" x14ac:dyDescent="0.35">
      <c r="A84" s="73">
        <f>'Student Tracking'!A83</f>
        <v>0</v>
      </c>
      <c r="B84" s="73">
        <f>'Student Tracking'!B83</f>
        <v>0</v>
      </c>
      <c r="C84" s="74">
        <f>'Student Tracking'!D83</f>
        <v>0</v>
      </c>
      <c r="D84" s="184" t="str">
        <f>IF('Student Tracking'!E83,'Student Tracking'!E83,"")</f>
        <v/>
      </c>
      <c r="E84" s="184" t="str">
        <f>IF('Student Tracking'!F83,'Student Tracking'!F83,"")</f>
        <v/>
      </c>
      <c r="F84" s="181"/>
      <c r="G84" s="39"/>
      <c r="H84" s="39"/>
      <c r="I84" s="39"/>
      <c r="J84" s="39"/>
      <c r="K84" s="39"/>
      <c r="L84" s="39"/>
      <c r="M84" s="39"/>
      <c r="N84" s="39"/>
      <c r="O84" s="39"/>
      <c r="P84" s="39"/>
      <c r="Q84" s="39"/>
      <c r="R84" s="39"/>
      <c r="S84" s="39"/>
      <c r="T84" s="39"/>
      <c r="U84" s="39"/>
      <c r="V84" s="39"/>
      <c r="W84" s="39"/>
      <c r="X84" s="39"/>
      <c r="Y84" s="39"/>
      <c r="Z84" s="39"/>
      <c r="AA84" s="181"/>
      <c r="AB84" s="39"/>
      <c r="AC84" s="39"/>
      <c r="AD84" s="39"/>
      <c r="AE84" s="39"/>
      <c r="AF84" s="39"/>
      <c r="AG84" s="39"/>
      <c r="AH84" s="39"/>
      <c r="AI84" s="39"/>
      <c r="AJ84" s="39"/>
      <c r="AK84" s="39"/>
      <c r="AL84" s="39"/>
      <c r="AM84" s="39"/>
      <c r="AN84" s="39"/>
      <c r="AO84" s="39"/>
      <c r="AP84" s="39"/>
      <c r="AQ84" s="39"/>
      <c r="AR84" s="39"/>
      <c r="AS84" s="39"/>
      <c r="AT84" s="39"/>
      <c r="AU84" s="39"/>
      <c r="AW84" s="145" t="str">
        <f t="shared" si="43"/>
        <v/>
      </c>
      <c r="AX84" s="146" t="str">
        <f t="shared" si="44"/>
        <v/>
      </c>
      <c r="AY84" s="147" t="str">
        <f t="shared" si="45"/>
        <v xml:space="preserve"> </v>
      </c>
      <c r="AZ84" s="145" t="str">
        <f t="shared" si="46"/>
        <v/>
      </c>
      <c r="BA84" s="146" t="str">
        <f t="shared" si="47"/>
        <v/>
      </c>
      <c r="BB84" s="147" t="str">
        <f t="shared" si="48"/>
        <v xml:space="preserve"> </v>
      </c>
      <c r="BC84" s="145" t="str">
        <f t="shared" si="49"/>
        <v/>
      </c>
      <c r="BD84" s="146" t="str">
        <f t="shared" si="50"/>
        <v/>
      </c>
      <c r="BE84" s="147" t="str">
        <f t="shared" si="51"/>
        <v xml:space="preserve"> </v>
      </c>
      <c r="BF84" s="145" t="str">
        <f t="shared" si="52"/>
        <v/>
      </c>
      <c r="BG84" s="146" t="str">
        <f t="shared" si="53"/>
        <v/>
      </c>
      <c r="BH84" s="148" t="str">
        <f t="shared" si="54"/>
        <v xml:space="preserve"> </v>
      </c>
      <c r="BI84" s="69" t="str">
        <f t="shared" si="55"/>
        <v/>
      </c>
      <c r="BJ84" s="70" t="str">
        <f t="shared" si="56"/>
        <v/>
      </c>
      <c r="BK84" s="142" t="str">
        <f t="shared" si="57"/>
        <v xml:space="preserve"> </v>
      </c>
      <c r="BL84" s="104"/>
      <c r="BM84" s="68">
        <f>COUNTIF('Student Tracking'!G83:N83,"&gt;=1")</f>
        <v>0</v>
      </c>
      <c r="BN84" s="104">
        <f>COUNTIF('Student Tracking'!G83:N83,"0")</f>
        <v>0</v>
      </c>
      <c r="BO84" s="85">
        <f t="shared" si="58"/>
        <v>0</v>
      </c>
      <c r="BP84" s="104" t="str">
        <f t="shared" si="36"/>
        <v/>
      </c>
      <c r="BQ84" s="104" t="str">
        <f t="shared" si="37"/>
        <v/>
      </c>
      <c r="BR84" s="104" t="str">
        <f t="shared" si="59"/>
        <v/>
      </c>
      <c r="BS84" s="303" t="str">
        <f t="shared" si="60"/>
        <v/>
      </c>
      <c r="BT84" s="104"/>
      <c r="BU84" s="68" t="str">
        <f t="shared" si="38"/>
        <v/>
      </c>
      <c r="BV84" s="91" t="str">
        <f t="shared" si="39"/>
        <v/>
      </c>
      <c r="BW84" s="91" t="str">
        <f t="shared" si="40"/>
        <v/>
      </c>
      <c r="BX84" s="91" t="str">
        <f t="shared" si="41"/>
        <v/>
      </c>
      <c r="BY84" s="91" t="str">
        <f t="shared" si="42"/>
        <v/>
      </c>
    </row>
    <row r="85" spans="1:77" x14ac:dyDescent="0.35">
      <c r="A85" s="73">
        <f>'Student Tracking'!A84</f>
        <v>0</v>
      </c>
      <c r="B85" s="73">
        <f>'Student Tracking'!B84</f>
        <v>0</v>
      </c>
      <c r="C85" s="74">
        <f>'Student Tracking'!D84</f>
        <v>0</v>
      </c>
      <c r="D85" s="184" t="str">
        <f>IF('Student Tracking'!E84,'Student Tracking'!E84,"")</f>
        <v/>
      </c>
      <c r="E85" s="184" t="str">
        <f>IF('Student Tracking'!F84,'Student Tracking'!F84,"")</f>
        <v/>
      </c>
      <c r="F85" s="182"/>
      <c r="G85" s="40"/>
      <c r="H85" s="40"/>
      <c r="I85" s="40"/>
      <c r="J85" s="40"/>
      <c r="K85" s="40"/>
      <c r="L85" s="40"/>
      <c r="M85" s="40"/>
      <c r="N85" s="40"/>
      <c r="O85" s="40"/>
      <c r="P85" s="40"/>
      <c r="Q85" s="40"/>
      <c r="R85" s="40"/>
      <c r="S85" s="40"/>
      <c r="T85" s="40"/>
      <c r="U85" s="40"/>
      <c r="V85" s="40"/>
      <c r="W85" s="40"/>
      <c r="X85" s="40"/>
      <c r="Y85" s="40"/>
      <c r="Z85" s="40"/>
      <c r="AA85" s="182"/>
      <c r="AB85" s="40"/>
      <c r="AC85" s="40"/>
      <c r="AD85" s="40"/>
      <c r="AE85" s="40"/>
      <c r="AF85" s="40"/>
      <c r="AG85" s="40"/>
      <c r="AH85" s="40"/>
      <c r="AI85" s="40"/>
      <c r="AJ85" s="40"/>
      <c r="AK85" s="40"/>
      <c r="AL85" s="40"/>
      <c r="AM85" s="40"/>
      <c r="AN85" s="40"/>
      <c r="AO85" s="40"/>
      <c r="AP85" s="40"/>
      <c r="AQ85" s="40"/>
      <c r="AR85" s="40"/>
      <c r="AS85" s="40"/>
      <c r="AT85" s="40"/>
      <c r="AU85" s="40"/>
      <c r="AW85" s="145" t="str">
        <f t="shared" si="43"/>
        <v/>
      </c>
      <c r="AX85" s="146" t="str">
        <f t="shared" si="44"/>
        <v/>
      </c>
      <c r="AY85" s="147" t="str">
        <f t="shared" si="45"/>
        <v xml:space="preserve"> </v>
      </c>
      <c r="AZ85" s="145" t="str">
        <f t="shared" si="46"/>
        <v/>
      </c>
      <c r="BA85" s="146" t="str">
        <f t="shared" si="47"/>
        <v/>
      </c>
      <c r="BB85" s="147" t="str">
        <f t="shared" si="48"/>
        <v xml:space="preserve"> </v>
      </c>
      <c r="BC85" s="145" t="str">
        <f t="shared" si="49"/>
        <v/>
      </c>
      <c r="BD85" s="146" t="str">
        <f t="shared" si="50"/>
        <v/>
      </c>
      <c r="BE85" s="147" t="str">
        <f t="shared" si="51"/>
        <v xml:space="preserve"> </v>
      </c>
      <c r="BF85" s="145" t="str">
        <f t="shared" si="52"/>
        <v/>
      </c>
      <c r="BG85" s="146" t="str">
        <f t="shared" si="53"/>
        <v/>
      </c>
      <c r="BH85" s="148" t="str">
        <f t="shared" si="54"/>
        <v xml:space="preserve"> </v>
      </c>
      <c r="BI85" s="69" t="str">
        <f t="shared" si="55"/>
        <v/>
      </c>
      <c r="BJ85" s="70" t="str">
        <f t="shared" si="56"/>
        <v/>
      </c>
      <c r="BK85" s="142" t="str">
        <f t="shared" si="57"/>
        <v xml:space="preserve"> </v>
      </c>
      <c r="BL85" s="104"/>
      <c r="BM85" s="68">
        <f>COUNTIF('Student Tracking'!G84:N84,"&gt;=1")</f>
        <v>0</v>
      </c>
      <c r="BN85" s="104">
        <f>COUNTIF('Student Tracking'!G84:N84,"0")</f>
        <v>0</v>
      </c>
      <c r="BO85" s="85">
        <f t="shared" si="58"/>
        <v>0</v>
      </c>
      <c r="BP85" s="104" t="str">
        <f t="shared" si="36"/>
        <v/>
      </c>
      <c r="BQ85" s="104" t="str">
        <f t="shared" si="37"/>
        <v/>
      </c>
      <c r="BR85" s="104" t="str">
        <f t="shared" si="59"/>
        <v/>
      </c>
      <c r="BS85" s="303" t="str">
        <f t="shared" si="60"/>
        <v/>
      </c>
      <c r="BT85" s="104"/>
      <c r="BU85" s="68" t="str">
        <f t="shared" si="38"/>
        <v/>
      </c>
      <c r="BV85" s="91" t="str">
        <f t="shared" si="39"/>
        <v/>
      </c>
      <c r="BW85" s="91" t="str">
        <f t="shared" si="40"/>
        <v/>
      </c>
      <c r="BX85" s="91" t="str">
        <f t="shared" si="41"/>
        <v/>
      </c>
      <c r="BY85" s="91" t="str">
        <f t="shared" si="42"/>
        <v/>
      </c>
    </row>
    <row r="86" spans="1:77" x14ac:dyDescent="0.35">
      <c r="A86" s="73">
        <f>'Student Tracking'!A85</f>
        <v>0</v>
      </c>
      <c r="B86" s="73">
        <f>'Student Tracking'!B85</f>
        <v>0</v>
      </c>
      <c r="C86" s="74">
        <f>'Student Tracking'!D85</f>
        <v>0</v>
      </c>
      <c r="D86" s="184" t="str">
        <f>IF('Student Tracking'!E85,'Student Tracking'!E85,"")</f>
        <v/>
      </c>
      <c r="E86" s="184" t="str">
        <f>IF('Student Tracking'!F85,'Student Tracking'!F85,"")</f>
        <v/>
      </c>
      <c r="F86" s="181"/>
      <c r="G86" s="39"/>
      <c r="H86" s="39"/>
      <c r="I86" s="39"/>
      <c r="J86" s="39"/>
      <c r="K86" s="39"/>
      <c r="L86" s="39"/>
      <c r="M86" s="39"/>
      <c r="N86" s="39"/>
      <c r="O86" s="39"/>
      <c r="P86" s="39"/>
      <c r="Q86" s="39"/>
      <c r="R86" s="39"/>
      <c r="S86" s="39"/>
      <c r="T86" s="39"/>
      <c r="U86" s="39"/>
      <c r="V86" s="39"/>
      <c r="W86" s="39"/>
      <c r="X86" s="39"/>
      <c r="Y86" s="39"/>
      <c r="Z86" s="39"/>
      <c r="AA86" s="181"/>
      <c r="AB86" s="39"/>
      <c r="AC86" s="39"/>
      <c r="AD86" s="39"/>
      <c r="AE86" s="39"/>
      <c r="AF86" s="39"/>
      <c r="AG86" s="39"/>
      <c r="AH86" s="39"/>
      <c r="AI86" s="39"/>
      <c r="AJ86" s="39"/>
      <c r="AK86" s="39"/>
      <c r="AL86" s="39"/>
      <c r="AM86" s="39"/>
      <c r="AN86" s="39"/>
      <c r="AO86" s="39"/>
      <c r="AP86" s="39"/>
      <c r="AQ86" s="39"/>
      <c r="AR86" s="39"/>
      <c r="AS86" s="39"/>
      <c r="AT86" s="39"/>
      <c r="AU86" s="39"/>
      <c r="AW86" s="145" t="str">
        <f t="shared" si="43"/>
        <v/>
      </c>
      <c r="AX86" s="146" t="str">
        <f t="shared" si="44"/>
        <v/>
      </c>
      <c r="AY86" s="147" t="str">
        <f t="shared" si="45"/>
        <v xml:space="preserve"> </v>
      </c>
      <c r="AZ86" s="145" t="str">
        <f t="shared" si="46"/>
        <v/>
      </c>
      <c r="BA86" s="146" t="str">
        <f t="shared" si="47"/>
        <v/>
      </c>
      <c r="BB86" s="147" t="str">
        <f t="shared" si="48"/>
        <v xml:space="preserve"> </v>
      </c>
      <c r="BC86" s="145" t="str">
        <f t="shared" si="49"/>
        <v/>
      </c>
      <c r="BD86" s="146" t="str">
        <f t="shared" si="50"/>
        <v/>
      </c>
      <c r="BE86" s="147" t="str">
        <f t="shared" si="51"/>
        <v xml:space="preserve"> </v>
      </c>
      <c r="BF86" s="145" t="str">
        <f t="shared" si="52"/>
        <v/>
      </c>
      <c r="BG86" s="146" t="str">
        <f t="shared" si="53"/>
        <v/>
      </c>
      <c r="BH86" s="148" t="str">
        <f t="shared" si="54"/>
        <v xml:space="preserve"> </v>
      </c>
      <c r="BI86" s="69" t="str">
        <f t="shared" si="55"/>
        <v/>
      </c>
      <c r="BJ86" s="70" t="str">
        <f t="shared" si="56"/>
        <v/>
      </c>
      <c r="BK86" s="142" t="str">
        <f t="shared" si="57"/>
        <v xml:space="preserve"> </v>
      </c>
      <c r="BL86" s="104"/>
      <c r="BM86" s="68">
        <f>COUNTIF('Student Tracking'!G85:N85,"&gt;=1")</f>
        <v>0</v>
      </c>
      <c r="BN86" s="104">
        <f>COUNTIF('Student Tracking'!G85:N85,"0")</f>
        <v>0</v>
      </c>
      <c r="BO86" s="85">
        <f t="shared" si="58"/>
        <v>0</v>
      </c>
      <c r="BP86" s="104" t="str">
        <f t="shared" si="36"/>
        <v/>
      </c>
      <c r="BQ86" s="104" t="str">
        <f t="shared" si="37"/>
        <v/>
      </c>
      <c r="BR86" s="104" t="str">
        <f t="shared" si="59"/>
        <v/>
      </c>
      <c r="BS86" s="303" t="str">
        <f t="shared" si="60"/>
        <v/>
      </c>
      <c r="BT86" s="104"/>
      <c r="BU86" s="68" t="str">
        <f t="shared" si="38"/>
        <v/>
      </c>
      <c r="BV86" s="91" t="str">
        <f t="shared" si="39"/>
        <v/>
      </c>
      <c r="BW86" s="91" t="str">
        <f t="shared" si="40"/>
        <v/>
      </c>
      <c r="BX86" s="91" t="str">
        <f t="shared" si="41"/>
        <v/>
      </c>
      <c r="BY86" s="91" t="str">
        <f t="shared" si="42"/>
        <v/>
      </c>
    </row>
    <row r="87" spans="1:77" x14ac:dyDescent="0.35">
      <c r="A87" s="73">
        <f>'Student Tracking'!A86</f>
        <v>0</v>
      </c>
      <c r="B87" s="73">
        <f>'Student Tracking'!B86</f>
        <v>0</v>
      </c>
      <c r="C87" s="74">
        <f>'Student Tracking'!D86</f>
        <v>0</v>
      </c>
      <c r="D87" s="184" t="str">
        <f>IF('Student Tracking'!E86,'Student Tracking'!E86,"")</f>
        <v/>
      </c>
      <c r="E87" s="184" t="str">
        <f>IF('Student Tracking'!F86,'Student Tracking'!F86,"")</f>
        <v/>
      </c>
      <c r="F87" s="182"/>
      <c r="G87" s="40"/>
      <c r="H87" s="40"/>
      <c r="I87" s="40"/>
      <c r="J87" s="40"/>
      <c r="K87" s="40"/>
      <c r="L87" s="40"/>
      <c r="M87" s="40"/>
      <c r="N87" s="40"/>
      <c r="O87" s="40"/>
      <c r="P87" s="40"/>
      <c r="Q87" s="40"/>
      <c r="R87" s="40"/>
      <c r="S87" s="40"/>
      <c r="T87" s="40"/>
      <c r="U87" s="40"/>
      <c r="V87" s="40"/>
      <c r="W87" s="40"/>
      <c r="X87" s="40"/>
      <c r="Y87" s="40"/>
      <c r="Z87" s="40"/>
      <c r="AA87" s="182"/>
      <c r="AB87" s="40"/>
      <c r="AC87" s="40"/>
      <c r="AD87" s="40"/>
      <c r="AE87" s="40"/>
      <c r="AF87" s="40"/>
      <c r="AG87" s="40"/>
      <c r="AH87" s="40"/>
      <c r="AI87" s="40"/>
      <c r="AJ87" s="40"/>
      <c r="AK87" s="40"/>
      <c r="AL87" s="40"/>
      <c r="AM87" s="40"/>
      <c r="AN87" s="40"/>
      <c r="AO87" s="40"/>
      <c r="AP87" s="40"/>
      <c r="AQ87" s="40"/>
      <c r="AR87" s="40"/>
      <c r="AS87" s="40"/>
      <c r="AT87" s="40"/>
      <c r="AU87" s="40"/>
      <c r="AW87" s="145" t="str">
        <f t="shared" si="43"/>
        <v/>
      </c>
      <c r="AX87" s="146" t="str">
        <f t="shared" si="44"/>
        <v/>
      </c>
      <c r="AY87" s="147" t="str">
        <f t="shared" si="45"/>
        <v xml:space="preserve"> </v>
      </c>
      <c r="AZ87" s="145" t="str">
        <f t="shared" si="46"/>
        <v/>
      </c>
      <c r="BA87" s="146" t="str">
        <f t="shared" si="47"/>
        <v/>
      </c>
      <c r="BB87" s="147" t="str">
        <f t="shared" si="48"/>
        <v xml:space="preserve"> </v>
      </c>
      <c r="BC87" s="145" t="str">
        <f t="shared" si="49"/>
        <v/>
      </c>
      <c r="BD87" s="146" t="str">
        <f t="shared" si="50"/>
        <v/>
      </c>
      <c r="BE87" s="147" t="str">
        <f t="shared" si="51"/>
        <v xml:space="preserve"> </v>
      </c>
      <c r="BF87" s="145" t="str">
        <f t="shared" si="52"/>
        <v/>
      </c>
      <c r="BG87" s="146" t="str">
        <f t="shared" si="53"/>
        <v/>
      </c>
      <c r="BH87" s="148" t="str">
        <f t="shared" si="54"/>
        <v xml:space="preserve"> </v>
      </c>
      <c r="BI87" s="69" t="str">
        <f t="shared" si="55"/>
        <v/>
      </c>
      <c r="BJ87" s="70" t="str">
        <f t="shared" si="56"/>
        <v/>
      </c>
      <c r="BK87" s="142" t="str">
        <f t="shared" si="57"/>
        <v xml:space="preserve"> </v>
      </c>
      <c r="BL87" s="104"/>
      <c r="BM87" s="68">
        <f>COUNTIF('Student Tracking'!G86:N86,"&gt;=1")</f>
        <v>0</v>
      </c>
      <c r="BN87" s="104">
        <f>COUNTIF('Student Tracking'!G86:N86,"0")</f>
        <v>0</v>
      </c>
      <c r="BO87" s="85">
        <f t="shared" si="58"/>
        <v>0</v>
      </c>
      <c r="BP87" s="104" t="str">
        <f t="shared" si="36"/>
        <v/>
      </c>
      <c r="BQ87" s="104" t="str">
        <f t="shared" si="37"/>
        <v/>
      </c>
      <c r="BR87" s="104" t="str">
        <f t="shared" si="59"/>
        <v/>
      </c>
      <c r="BS87" s="303" t="str">
        <f t="shared" si="60"/>
        <v/>
      </c>
      <c r="BT87" s="104"/>
      <c r="BU87" s="68" t="str">
        <f t="shared" si="38"/>
        <v/>
      </c>
      <c r="BV87" s="91" t="str">
        <f t="shared" si="39"/>
        <v/>
      </c>
      <c r="BW87" s="91" t="str">
        <f t="shared" si="40"/>
        <v/>
      </c>
      <c r="BX87" s="91" t="str">
        <f t="shared" si="41"/>
        <v/>
      </c>
      <c r="BY87" s="91" t="str">
        <f t="shared" si="42"/>
        <v/>
      </c>
    </row>
    <row r="88" spans="1:77" x14ac:dyDescent="0.35">
      <c r="A88" s="73">
        <f>'Student Tracking'!A87</f>
        <v>0</v>
      </c>
      <c r="B88" s="73">
        <f>'Student Tracking'!B87</f>
        <v>0</v>
      </c>
      <c r="C88" s="74">
        <f>'Student Tracking'!D87</f>
        <v>0</v>
      </c>
      <c r="D88" s="184" t="str">
        <f>IF('Student Tracking'!E87,'Student Tracking'!E87,"")</f>
        <v/>
      </c>
      <c r="E88" s="184" t="str">
        <f>IF('Student Tracking'!F87,'Student Tracking'!F87,"")</f>
        <v/>
      </c>
      <c r="F88" s="181"/>
      <c r="G88" s="39"/>
      <c r="H88" s="39"/>
      <c r="I88" s="39"/>
      <c r="J88" s="39"/>
      <c r="K88" s="39"/>
      <c r="L88" s="39"/>
      <c r="M88" s="39"/>
      <c r="N88" s="39"/>
      <c r="O88" s="39"/>
      <c r="P88" s="39"/>
      <c r="Q88" s="39"/>
      <c r="R88" s="39"/>
      <c r="S88" s="39"/>
      <c r="T88" s="39"/>
      <c r="U88" s="39"/>
      <c r="V88" s="39"/>
      <c r="W88" s="39"/>
      <c r="X88" s="39"/>
      <c r="Y88" s="39"/>
      <c r="Z88" s="39"/>
      <c r="AA88" s="181"/>
      <c r="AB88" s="39"/>
      <c r="AC88" s="39"/>
      <c r="AD88" s="39"/>
      <c r="AE88" s="39"/>
      <c r="AF88" s="39"/>
      <c r="AG88" s="39"/>
      <c r="AH88" s="39"/>
      <c r="AI88" s="39"/>
      <c r="AJ88" s="39"/>
      <c r="AK88" s="39"/>
      <c r="AL88" s="39"/>
      <c r="AM88" s="39"/>
      <c r="AN88" s="39"/>
      <c r="AO88" s="39"/>
      <c r="AP88" s="39"/>
      <c r="AQ88" s="39"/>
      <c r="AR88" s="39"/>
      <c r="AS88" s="39"/>
      <c r="AT88" s="39"/>
      <c r="AU88" s="39"/>
      <c r="AW88" s="145" t="str">
        <f t="shared" si="43"/>
        <v/>
      </c>
      <c r="AX88" s="146" t="str">
        <f t="shared" si="44"/>
        <v/>
      </c>
      <c r="AY88" s="147" t="str">
        <f t="shared" si="45"/>
        <v xml:space="preserve"> </v>
      </c>
      <c r="AZ88" s="145" t="str">
        <f t="shared" si="46"/>
        <v/>
      </c>
      <c r="BA88" s="146" t="str">
        <f t="shared" si="47"/>
        <v/>
      </c>
      <c r="BB88" s="147" t="str">
        <f t="shared" si="48"/>
        <v xml:space="preserve"> </v>
      </c>
      <c r="BC88" s="145" t="str">
        <f t="shared" si="49"/>
        <v/>
      </c>
      <c r="BD88" s="146" t="str">
        <f t="shared" si="50"/>
        <v/>
      </c>
      <c r="BE88" s="147" t="str">
        <f t="shared" si="51"/>
        <v xml:space="preserve"> </v>
      </c>
      <c r="BF88" s="145" t="str">
        <f t="shared" si="52"/>
        <v/>
      </c>
      <c r="BG88" s="146" t="str">
        <f t="shared" si="53"/>
        <v/>
      </c>
      <c r="BH88" s="148" t="str">
        <f t="shared" si="54"/>
        <v xml:space="preserve"> </v>
      </c>
      <c r="BI88" s="69" t="str">
        <f t="shared" si="55"/>
        <v/>
      </c>
      <c r="BJ88" s="70" t="str">
        <f t="shared" si="56"/>
        <v/>
      </c>
      <c r="BK88" s="142" t="str">
        <f t="shared" si="57"/>
        <v xml:space="preserve"> </v>
      </c>
      <c r="BL88" s="104"/>
      <c r="BM88" s="68">
        <f>COUNTIF('Student Tracking'!G87:N87,"&gt;=1")</f>
        <v>0</v>
      </c>
      <c r="BN88" s="104">
        <f>COUNTIF('Student Tracking'!G87:N87,"0")</f>
        <v>0</v>
      </c>
      <c r="BO88" s="85">
        <f t="shared" si="58"/>
        <v>0</v>
      </c>
      <c r="BP88" s="104" t="str">
        <f t="shared" si="36"/>
        <v/>
      </c>
      <c r="BQ88" s="104" t="str">
        <f t="shared" si="37"/>
        <v/>
      </c>
      <c r="BR88" s="104" t="str">
        <f t="shared" si="59"/>
        <v/>
      </c>
      <c r="BS88" s="303" t="str">
        <f t="shared" si="60"/>
        <v/>
      </c>
      <c r="BT88" s="104"/>
      <c r="BU88" s="68" t="str">
        <f t="shared" si="38"/>
        <v/>
      </c>
      <c r="BV88" s="91" t="str">
        <f t="shared" si="39"/>
        <v/>
      </c>
      <c r="BW88" s="91" t="str">
        <f t="shared" si="40"/>
        <v/>
      </c>
      <c r="BX88" s="91" t="str">
        <f t="shared" si="41"/>
        <v/>
      </c>
      <c r="BY88" s="91" t="str">
        <f t="shared" si="42"/>
        <v/>
      </c>
    </row>
    <row r="89" spans="1:77" x14ac:dyDescent="0.35">
      <c r="A89" s="73">
        <f>'Student Tracking'!A88</f>
        <v>0</v>
      </c>
      <c r="B89" s="73">
        <f>'Student Tracking'!B88</f>
        <v>0</v>
      </c>
      <c r="C89" s="74">
        <f>'Student Tracking'!D88</f>
        <v>0</v>
      </c>
      <c r="D89" s="184" t="str">
        <f>IF('Student Tracking'!E88,'Student Tracking'!E88,"")</f>
        <v/>
      </c>
      <c r="E89" s="184" t="str">
        <f>IF('Student Tracking'!F88,'Student Tracking'!F88,"")</f>
        <v/>
      </c>
      <c r="F89" s="182"/>
      <c r="G89" s="40"/>
      <c r="H89" s="40"/>
      <c r="I89" s="40"/>
      <c r="J89" s="40"/>
      <c r="K89" s="40"/>
      <c r="L89" s="40"/>
      <c r="M89" s="40"/>
      <c r="N89" s="40"/>
      <c r="O89" s="40"/>
      <c r="P89" s="40"/>
      <c r="Q89" s="40"/>
      <c r="R89" s="40"/>
      <c r="S89" s="40"/>
      <c r="T89" s="40"/>
      <c r="U89" s="40"/>
      <c r="V89" s="40"/>
      <c r="W89" s="40"/>
      <c r="X89" s="40"/>
      <c r="Y89" s="40"/>
      <c r="Z89" s="40"/>
      <c r="AA89" s="182"/>
      <c r="AB89" s="40"/>
      <c r="AC89" s="40"/>
      <c r="AD89" s="40"/>
      <c r="AE89" s="40"/>
      <c r="AF89" s="40"/>
      <c r="AG89" s="40"/>
      <c r="AH89" s="40"/>
      <c r="AI89" s="40"/>
      <c r="AJ89" s="40"/>
      <c r="AK89" s="40"/>
      <c r="AL89" s="40"/>
      <c r="AM89" s="40"/>
      <c r="AN89" s="40"/>
      <c r="AO89" s="40"/>
      <c r="AP89" s="40"/>
      <c r="AQ89" s="40"/>
      <c r="AR89" s="40"/>
      <c r="AS89" s="40"/>
      <c r="AT89" s="40"/>
      <c r="AU89" s="40"/>
      <c r="AW89" s="145" t="str">
        <f t="shared" si="43"/>
        <v/>
      </c>
      <c r="AX89" s="146" t="str">
        <f t="shared" si="44"/>
        <v/>
      </c>
      <c r="AY89" s="147" t="str">
        <f t="shared" si="45"/>
        <v xml:space="preserve"> </v>
      </c>
      <c r="AZ89" s="145" t="str">
        <f t="shared" si="46"/>
        <v/>
      </c>
      <c r="BA89" s="146" t="str">
        <f t="shared" si="47"/>
        <v/>
      </c>
      <c r="BB89" s="147" t="str">
        <f t="shared" si="48"/>
        <v xml:space="preserve"> </v>
      </c>
      <c r="BC89" s="145" t="str">
        <f t="shared" si="49"/>
        <v/>
      </c>
      <c r="BD89" s="146" t="str">
        <f t="shared" si="50"/>
        <v/>
      </c>
      <c r="BE89" s="147" t="str">
        <f t="shared" si="51"/>
        <v xml:space="preserve"> </v>
      </c>
      <c r="BF89" s="145" t="str">
        <f t="shared" si="52"/>
        <v/>
      </c>
      <c r="BG89" s="146" t="str">
        <f t="shared" si="53"/>
        <v/>
      </c>
      <c r="BH89" s="148" t="str">
        <f t="shared" si="54"/>
        <v xml:space="preserve"> </v>
      </c>
      <c r="BI89" s="69" t="str">
        <f t="shared" si="55"/>
        <v/>
      </c>
      <c r="BJ89" s="70" t="str">
        <f t="shared" si="56"/>
        <v/>
      </c>
      <c r="BK89" s="142" t="str">
        <f t="shared" si="57"/>
        <v xml:space="preserve"> </v>
      </c>
      <c r="BL89" s="104"/>
      <c r="BM89" s="68">
        <f>COUNTIF('Student Tracking'!G88:N88,"&gt;=1")</f>
        <v>0</v>
      </c>
      <c r="BN89" s="104">
        <f>COUNTIF('Student Tracking'!G88:N88,"0")</f>
        <v>0</v>
      </c>
      <c r="BO89" s="85">
        <f t="shared" si="58"/>
        <v>0</v>
      </c>
      <c r="BP89" s="104" t="str">
        <f t="shared" si="36"/>
        <v/>
      </c>
      <c r="BQ89" s="104" t="str">
        <f t="shared" si="37"/>
        <v/>
      </c>
      <c r="BR89" s="104" t="str">
        <f t="shared" si="59"/>
        <v/>
      </c>
      <c r="BS89" s="303" t="str">
        <f t="shared" si="60"/>
        <v/>
      </c>
      <c r="BT89" s="104"/>
      <c r="BU89" s="68" t="str">
        <f t="shared" si="38"/>
        <v/>
      </c>
      <c r="BV89" s="91" t="str">
        <f t="shared" si="39"/>
        <v/>
      </c>
      <c r="BW89" s="91" t="str">
        <f t="shared" si="40"/>
        <v/>
      </c>
      <c r="BX89" s="91" t="str">
        <f t="shared" si="41"/>
        <v/>
      </c>
      <c r="BY89" s="91" t="str">
        <f t="shared" si="42"/>
        <v/>
      </c>
    </row>
    <row r="90" spans="1:77" x14ac:dyDescent="0.35">
      <c r="A90" s="73">
        <f>'Student Tracking'!A89</f>
        <v>0</v>
      </c>
      <c r="B90" s="73">
        <f>'Student Tracking'!B89</f>
        <v>0</v>
      </c>
      <c r="C90" s="74">
        <f>'Student Tracking'!D89</f>
        <v>0</v>
      </c>
      <c r="D90" s="184" t="str">
        <f>IF('Student Tracking'!E89,'Student Tracking'!E89,"")</f>
        <v/>
      </c>
      <c r="E90" s="184" t="str">
        <f>IF('Student Tracking'!F89,'Student Tracking'!F89,"")</f>
        <v/>
      </c>
      <c r="F90" s="181"/>
      <c r="G90" s="39"/>
      <c r="H90" s="39"/>
      <c r="I90" s="39"/>
      <c r="J90" s="39"/>
      <c r="K90" s="39"/>
      <c r="L90" s="39"/>
      <c r="M90" s="39"/>
      <c r="N90" s="39"/>
      <c r="O90" s="39"/>
      <c r="P90" s="39"/>
      <c r="Q90" s="39"/>
      <c r="R90" s="39"/>
      <c r="S90" s="39"/>
      <c r="T90" s="39"/>
      <c r="U90" s="39"/>
      <c r="V90" s="39"/>
      <c r="W90" s="39"/>
      <c r="X90" s="39"/>
      <c r="Y90" s="39"/>
      <c r="Z90" s="39"/>
      <c r="AA90" s="181"/>
      <c r="AB90" s="39"/>
      <c r="AC90" s="39"/>
      <c r="AD90" s="39"/>
      <c r="AE90" s="39"/>
      <c r="AF90" s="39"/>
      <c r="AG90" s="39"/>
      <c r="AH90" s="39"/>
      <c r="AI90" s="39"/>
      <c r="AJ90" s="39"/>
      <c r="AK90" s="39"/>
      <c r="AL90" s="39"/>
      <c r="AM90" s="39"/>
      <c r="AN90" s="39"/>
      <c r="AO90" s="39"/>
      <c r="AP90" s="39"/>
      <c r="AQ90" s="39"/>
      <c r="AR90" s="39"/>
      <c r="AS90" s="39"/>
      <c r="AT90" s="39"/>
      <c r="AU90" s="39"/>
      <c r="AW90" s="145" t="str">
        <f t="shared" si="43"/>
        <v/>
      </c>
      <c r="AX90" s="146" t="str">
        <f t="shared" si="44"/>
        <v/>
      </c>
      <c r="AY90" s="147" t="str">
        <f t="shared" si="45"/>
        <v xml:space="preserve"> </v>
      </c>
      <c r="AZ90" s="145" t="str">
        <f t="shared" si="46"/>
        <v/>
      </c>
      <c r="BA90" s="146" t="str">
        <f t="shared" si="47"/>
        <v/>
      </c>
      <c r="BB90" s="147" t="str">
        <f t="shared" si="48"/>
        <v xml:space="preserve"> </v>
      </c>
      <c r="BC90" s="145" t="str">
        <f t="shared" si="49"/>
        <v/>
      </c>
      <c r="BD90" s="146" t="str">
        <f t="shared" si="50"/>
        <v/>
      </c>
      <c r="BE90" s="147" t="str">
        <f t="shared" si="51"/>
        <v xml:space="preserve"> </v>
      </c>
      <c r="BF90" s="145" t="str">
        <f t="shared" si="52"/>
        <v/>
      </c>
      <c r="BG90" s="146" t="str">
        <f t="shared" si="53"/>
        <v/>
      </c>
      <c r="BH90" s="148" t="str">
        <f t="shared" si="54"/>
        <v xml:space="preserve"> </v>
      </c>
      <c r="BI90" s="69" t="str">
        <f t="shared" si="55"/>
        <v/>
      </c>
      <c r="BJ90" s="70" t="str">
        <f t="shared" si="56"/>
        <v/>
      </c>
      <c r="BK90" s="142" t="str">
        <f t="shared" si="57"/>
        <v xml:space="preserve"> </v>
      </c>
      <c r="BL90" s="104"/>
      <c r="BM90" s="68">
        <f>COUNTIF('Student Tracking'!G89:N89,"&gt;=1")</f>
        <v>0</v>
      </c>
      <c r="BN90" s="104">
        <f>COUNTIF('Student Tracking'!G89:N89,"0")</f>
        <v>0</v>
      </c>
      <c r="BO90" s="85">
        <f t="shared" si="58"/>
        <v>0</v>
      </c>
      <c r="BP90" s="104" t="str">
        <f t="shared" si="36"/>
        <v/>
      </c>
      <c r="BQ90" s="104" t="str">
        <f t="shared" si="37"/>
        <v/>
      </c>
      <c r="BR90" s="104" t="str">
        <f t="shared" si="59"/>
        <v/>
      </c>
      <c r="BS90" s="303" t="str">
        <f t="shared" si="60"/>
        <v/>
      </c>
      <c r="BT90" s="104"/>
      <c r="BU90" s="68" t="str">
        <f t="shared" si="38"/>
        <v/>
      </c>
      <c r="BV90" s="91" t="str">
        <f t="shared" si="39"/>
        <v/>
      </c>
      <c r="BW90" s="91" t="str">
        <f t="shared" si="40"/>
        <v/>
      </c>
      <c r="BX90" s="91" t="str">
        <f t="shared" si="41"/>
        <v/>
      </c>
      <c r="BY90" s="91" t="str">
        <f t="shared" si="42"/>
        <v/>
      </c>
    </row>
    <row r="91" spans="1:77" x14ac:dyDescent="0.35">
      <c r="A91" s="73">
        <f>'Student Tracking'!A90</f>
        <v>0</v>
      </c>
      <c r="B91" s="73">
        <f>'Student Tracking'!B90</f>
        <v>0</v>
      </c>
      <c r="C91" s="74">
        <f>'Student Tracking'!D90</f>
        <v>0</v>
      </c>
      <c r="D91" s="184" t="str">
        <f>IF('Student Tracking'!E90,'Student Tracking'!E90,"")</f>
        <v/>
      </c>
      <c r="E91" s="184" t="str">
        <f>IF('Student Tracking'!F90,'Student Tracking'!F90,"")</f>
        <v/>
      </c>
      <c r="F91" s="182"/>
      <c r="G91" s="40"/>
      <c r="H91" s="40"/>
      <c r="I91" s="40"/>
      <c r="J91" s="40"/>
      <c r="K91" s="40"/>
      <c r="L91" s="40"/>
      <c r="M91" s="40"/>
      <c r="N91" s="40"/>
      <c r="O91" s="40"/>
      <c r="P91" s="40"/>
      <c r="Q91" s="40"/>
      <c r="R91" s="40"/>
      <c r="S91" s="40"/>
      <c r="T91" s="40"/>
      <c r="U91" s="40"/>
      <c r="V91" s="40"/>
      <c r="W91" s="40"/>
      <c r="X91" s="40"/>
      <c r="Y91" s="40"/>
      <c r="Z91" s="40"/>
      <c r="AA91" s="182"/>
      <c r="AB91" s="40"/>
      <c r="AC91" s="40"/>
      <c r="AD91" s="40"/>
      <c r="AE91" s="40"/>
      <c r="AF91" s="40"/>
      <c r="AG91" s="40"/>
      <c r="AH91" s="40"/>
      <c r="AI91" s="40"/>
      <c r="AJ91" s="40"/>
      <c r="AK91" s="40"/>
      <c r="AL91" s="40"/>
      <c r="AM91" s="40"/>
      <c r="AN91" s="40"/>
      <c r="AO91" s="40"/>
      <c r="AP91" s="40"/>
      <c r="AQ91" s="40"/>
      <c r="AR91" s="40"/>
      <c r="AS91" s="40"/>
      <c r="AT91" s="40"/>
      <c r="AU91" s="40"/>
      <c r="AW91" s="145" t="str">
        <f t="shared" si="43"/>
        <v/>
      </c>
      <c r="AX91" s="146" t="str">
        <f t="shared" si="44"/>
        <v/>
      </c>
      <c r="AY91" s="147" t="str">
        <f t="shared" si="45"/>
        <v xml:space="preserve"> </v>
      </c>
      <c r="AZ91" s="145" t="str">
        <f t="shared" si="46"/>
        <v/>
      </c>
      <c r="BA91" s="146" t="str">
        <f t="shared" si="47"/>
        <v/>
      </c>
      <c r="BB91" s="147" t="str">
        <f t="shared" si="48"/>
        <v xml:space="preserve"> </v>
      </c>
      <c r="BC91" s="145" t="str">
        <f t="shared" si="49"/>
        <v/>
      </c>
      <c r="BD91" s="146" t="str">
        <f t="shared" si="50"/>
        <v/>
      </c>
      <c r="BE91" s="147" t="str">
        <f t="shared" si="51"/>
        <v xml:space="preserve"> </v>
      </c>
      <c r="BF91" s="145" t="str">
        <f t="shared" si="52"/>
        <v/>
      </c>
      <c r="BG91" s="146" t="str">
        <f t="shared" si="53"/>
        <v/>
      </c>
      <c r="BH91" s="148" t="str">
        <f t="shared" si="54"/>
        <v xml:space="preserve"> </v>
      </c>
      <c r="BI91" s="69" t="str">
        <f t="shared" si="55"/>
        <v/>
      </c>
      <c r="BJ91" s="70" t="str">
        <f t="shared" si="56"/>
        <v/>
      </c>
      <c r="BK91" s="142" t="str">
        <f t="shared" si="57"/>
        <v xml:space="preserve"> </v>
      </c>
      <c r="BL91" s="104"/>
      <c r="BM91" s="68">
        <f>COUNTIF('Student Tracking'!G90:N90,"&gt;=1")</f>
        <v>0</v>
      </c>
      <c r="BN91" s="104">
        <f>COUNTIF('Student Tracking'!G90:N90,"0")</f>
        <v>0</v>
      </c>
      <c r="BO91" s="85">
        <f t="shared" si="58"/>
        <v>0</v>
      </c>
      <c r="BP91" s="104" t="str">
        <f t="shared" si="36"/>
        <v/>
      </c>
      <c r="BQ91" s="104" t="str">
        <f t="shared" si="37"/>
        <v/>
      </c>
      <c r="BR91" s="104" t="str">
        <f t="shared" si="59"/>
        <v/>
      </c>
      <c r="BS91" s="303" t="str">
        <f t="shared" si="60"/>
        <v/>
      </c>
      <c r="BT91" s="104"/>
      <c r="BU91" s="68" t="str">
        <f t="shared" si="38"/>
        <v/>
      </c>
      <c r="BV91" s="91" t="str">
        <f t="shared" si="39"/>
        <v/>
      </c>
      <c r="BW91" s="91" t="str">
        <f t="shared" si="40"/>
        <v/>
      </c>
      <c r="BX91" s="91" t="str">
        <f t="shared" si="41"/>
        <v/>
      </c>
      <c r="BY91" s="91" t="str">
        <f t="shared" si="42"/>
        <v/>
      </c>
    </row>
    <row r="92" spans="1:77" x14ac:dyDescent="0.35">
      <c r="A92" s="73">
        <f>'Student Tracking'!A91</f>
        <v>0</v>
      </c>
      <c r="B92" s="73">
        <f>'Student Tracking'!B91</f>
        <v>0</v>
      </c>
      <c r="C92" s="74">
        <f>'Student Tracking'!D91</f>
        <v>0</v>
      </c>
      <c r="D92" s="184" t="str">
        <f>IF('Student Tracking'!E91,'Student Tracking'!E91,"")</f>
        <v/>
      </c>
      <c r="E92" s="184" t="str">
        <f>IF('Student Tracking'!F91,'Student Tracking'!F91,"")</f>
        <v/>
      </c>
      <c r="F92" s="181"/>
      <c r="G92" s="39"/>
      <c r="H92" s="39"/>
      <c r="I92" s="39"/>
      <c r="J92" s="39"/>
      <c r="K92" s="39"/>
      <c r="L92" s="39"/>
      <c r="M92" s="39"/>
      <c r="N92" s="39"/>
      <c r="O92" s="39"/>
      <c r="P92" s="39"/>
      <c r="Q92" s="39"/>
      <c r="R92" s="39"/>
      <c r="S92" s="39"/>
      <c r="T92" s="39"/>
      <c r="U92" s="39"/>
      <c r="V92" s="39"/>
      <c r="W92" s="39"/>
      <c r="X92" s="39"/>
      <c r="Y92" s="39"/>
      <c r="Z92" s="39"/>
      <c r="AA92" s="181"/>
      <c r="AB92" s="39"/>
      <c r="AC92" s="39"/>
      <c r="AD92" s="39"/>
      <c r="AE92" s="39"/>
      <c r="AF92" s="39"/>
      <c r="AG92" s="39"/>
      <c r="AH92" s="39"/>
      <c r="AI92" s="39"/>
      <c r="AJ92" s="39"/>
      <c r="AK92" s="39"/>
      <c r="AL92" s="39"/>
      <c r="AM92" s="39"/>
      <c r="AN92" s="39"/>
      <c r="AO92" s="39"/>
      <c r="AP92" s="39"/>
      <c r="AQ92" s="39"/>
      <c r="AR92" s="39"/>
      <c r="AS92" s="39"/>
      <c r="AT92" s="39"/>
      <c r="AU92" s="39"/>
      <c r="AW92" s="145" t="str">
        <f t="shared" si="43"/>
        <v/>
      </c>
      <c r="AX92" s="146" t="str">
        <f t="shared" si="44"/>
        <v/>
      </c>
      <c r="AY92" s="147" t="str">
        <f t="shared" si="45"/>
        <v xml:space="preserve"> </v>
      </c>
      <c r="AZ92" s="145" t="str">
        <f t="shared" si="46"/>
        <v/>
      </c>
      <c r="BA92" s="146" t="str">
        <f t="shared" si="47"/>
        <v/>
      </c>
      <c r="BB92" s="147" t="str">
        <f t="shared" si="48"/>
        <v xml:space="preserve"> </v>
      </c>
      <c r="BC92" s="145" t="str">
        <f t="shared" si="49"/>
        <v/>
      </c>
      <c r="BD92" s="146" t="str">
        <f t="shared" si="50"/>
        <v/>
      </c>
      <c r="BE92" s="147" t="str">
        <f t="shared" si="51"/>
        <v xml:space="preserve"> </v>
      </c>
      <c r="BF92" s="145" t="str">
        <f t="shared" si="52"/>
        <v/>
      </c>
      <c r="BG92" s="146" t="str">
        <f t="shared" si="53"/>
        <v/>
      </c>
      <c r="BH92" s="148" t="str">
        <f t="shared" si="54"/>
        <v xml:space="preserve"> </v>
      </c>
      <c r="BI92" s="69" t="str">
        <f t="shared" si="55"/>
        <v/>
      </c>
      <c r="BJ92" s="70" t="str">
        <f t="shared" si="56"/>
        <v/>
      </c>
      <c r="BK92" s="142" t="str">
        <f t="shared" si="57"/>
        <v xml:space="preserve"> </v>
      </c>
      <c r="BL92" s="104"/>
      <c r="BM92" s="68">
        <f>COUNTIF('Student Tracking'!G91:N91,"&gt;=1")</f>
        <v>0</v>
      </c>
      <c r="BN92" s="104">
        <f>COUNTIF('Student Tracking'!G91:N91,"0")</f>
        <v>0</v>
      </c>
      <c r="BO92" s="85">
        <f t="shared" si="58"/>
        <v>0</v>
      </c>
      <c r="BP92" s="104" t="str">
        <f t="shared" si="36"/>
        <v/>
      </c>
      <c r="BQ92" s="104" t="str">
        <f t="shared" si="37"/>
        <v/>
      </c>
      <c r="BR92" s="104" t="str">
        <f t="shared" si="59"/>
        <v/>
      </c>
      <c r="BS92" s="303" t="str">
        <f t="shared" si="60"/>
        <v/>
      </c>
      <c r="BT92" s="104"/>
      <c r="BU92" s="68" t="str">
        <f t="shared" si="38"/>
        <v/>
      </c>
      <c r="BV92" s="91" t="str">
        <f t="shared" si="39"/>
        <v/>
      </c>
      <c r="BW92" s="91" t="str">
        <f t="shared" si="40"/>
        <v/>
      </c>
      <c r="BX92" s="91" t="str">
        <f t="shared" si="41"/>
        <v/>
      </c>
      <c r="BY92" s="91" t="str">
        <f t="shared" si="42"/>
        <v/>
      </c>
    </row>
    <row r="93" spans="1:77" x14ac:dyDescent="0.35">
      <c r="A93" s="73">
        <f>'Student Tracking'!A92</f>
        <v>0</v>
      </c>
      <c r="B93" s="73">
        <f>'Student Tracking'!B92</f>
        <v>0</v>
      </c>
      <c r="C93" s="74">
        <f>'Student Tracking'!D92</f>
        <v>0</v>
      </c>
      <c r="D93" s="184" t="str">
        <f>IF('Student Tracking'!E92,'Student Tracking'!E92,"")</f>
        <v/>
      </c>
      <c r="E93" s="184" t="str">
        <f>IF('Student Tracking'!F92,'Student Tracking'!F92,"")</f>
        <v/>
      </c>
      <c r="F93" s="182"/>
      <c r="G93" s="40"/>
      <c r="H93" s="40"/>
      <c r="I93" s="40"/>
      <c r="J93" s="40"/>
      <c r="K93" s="40"/>
      <c r="L93" s="40"/>
      <c r="M93" s="40"/>
      <c r="N93" s="40"/>
      <c r="O93" s="40"/>
      <c r="P93" s="40"/>
      <c r="Q93" s="40"/>
      <c r="R93" s="40"/>
      <c r="S93" s="40"/>
      <c r="T93" s="40"/>
      <c r="U93" s="40"/>
      <c r="V93" s="40"/>
      <c r="W93" s="40"/>
      <c r="X93" s="40"/>
      <c r="Y93" s="40"/>
      <c r="Z93" s="40"/>
      <c r="AA93" s="182"/>
      <c r="AB93" s="40"/>
      <c r="AC93" s="40"/>
      <c r="AD93" s="40"/>
      <c r="AE93" s="40"/>
      <c r="AF93" s="40"/>
      <c r="AG93" s="40"/>
      <c r="AH93" s="40"/>
      <c r="AI93" s="40"/>
      <c r="AJ93" s="40"/>
      <c r="AK93" s="40"/>
      <c r="AL93" s="40"/>
      <c r="AM93" s="40"/>
      <c r="AN93" s="40"/>
      <c r="AO93" s="40"/>
      <c r="AP93" s="40"/>
      <c r="AQ93" s="40"/>
      <c r="AR93" s="40"/>
      <c r="AS93" s="40"/>
      <c r="AT93" s="40"/>
      <c r="AU93" s="40"/>
      <c r="AW93" s="145" t="str">
        <f t="shared" si="43"/>
        <v/>
      </c>
      <c r="AX93" s="146" t="str">
        <f t="shared" si="44"/>
        <v/>
      </c>
      <c r="AY93" s="147" t="str">
        <f t="shared" si="45"/>
        <v xml:space="preserve"> </v>
      </c>
      <c r="AZ93" s="145" t="str">
        <f t="shared" si="46"/>
        <v/>
      </c>
      <c r="BA93" s="146" t="str">
        <f t="shared" si="47"/>
        <v/>
      </c>
      <c r="BB93" s="147" t="str">
        <f t="shared" si="48"/>
        <v xml:space="preserve"> </v>
      </c>
      <c r="BC93" s="145" t="str">
        <f t="shared" si="49"/>
        <v/>
      </c>
      <c r="BD93" s="146" t="str">
        <f t="shared" si="50"/>
        <v/>
      </c>
      <c r="BE93" s="147" t="str">
        <f t="shared" si="51"/>
        <v xml:space="preserve"> </v>
      </c>
      <c r="BF93" s="145" t="str">
        <f t="shared" si="52"/>
        <v/>
      </c>
      <c r="BG93" s="146" t="str">
        <f t="shared" si="53"/>
        <v/>
      </c>
      <c r="BH93" s="148" t="str">
        <f t="shared" si="54"/>
        <v xml:space="preserve"> </v>
      </c>
      <c r="BI93" s="69" t="str">
        <f t="shared" si="55"/>
        <v/>
      </c>
      <c r="BJ93" s="70" t="str">
        <f t="shared" si="56"/>
        <v/>
      </c>
      <c r="BK93" s="142" t="str">
        <f t="shared" si="57"/>
        <v xml:space="preserve"> </v>
      </c>
      <c r="BL93" s="104"/>
      <c r="BM93" s="68">
        <f>COUNTIF('Student Tracking'!G92:N92,"&gt;=1")</f>
        <v>0</v>
      </c>
      <c r="BN93" s="104">
        <f>COUNTIF('Student Tracking'!G92:N92,"0")</f>
        <v>0</v>
      </c>
      <c r="BO93" s="85">
        <f t="shared" si="58"/>
        <v>0</v>
      </c>
      <c r="BP93" s="104" t="str">
        <f t="shared" si="36"/>
        <v/>
      </c>
      <c r="BQ93" s="104" t="str">
        <f t="shared" si="37"/>
        <v/>
      </c>
      <c r="BR93" s="104" t="str">
        <f t="shared" si="59"/>
        <v/>
      </c>
      <c r="BS93" s="303" t="str">
        <f t="shared" si="60"/>
        <v/>
      </c>
      <c r="BT93" s="104"/>
      <c r="BU93" s="68" t="str">
        <f t="shared" si="38"/>
        <v/>
      </c>
      <c r="BV93" s="91" t="str">
        <f t="shared" si="39"/>
        <v/>
      </c>
      <c r="BW93" s="91" t="str">
        <f t="shared" si="40"/>
        <v/>
      </c>
      <c r="BX93" s="91" t="str">
        <f t="shared" si="41"/>
        <v/>
      </c>
      <c r="BY93" s="91" t="str">
        <f t="shared" si="42"/>
        <v/>
      </c>
    </row>
    <row r="94" spans="1:77" x14ac:dyDescent="0.35">
      <c r="A94" s="73">
        <f>'Student Tracking'!A93</f>
        <v>0</v>
      </c>
      <c r="B94" s="73">
        <f>'Student Tracking'!B93</f>
        <v>0</v>
      </c>
      <c r="C94" s="74">
        <f>'Student Tracking'!D93</f>
        <v>0</v>
      </c>
      <c r="D94" s="184" t="str">
        <f>IF('Student Tracking'!E93,'Student Tracking'!E93,"")</f>
        <v/>
      </c>
      <c r="E94" s="184" t="str">
        <f>IF('Student Tracking'!F93,'Student Tracking'!F93,"")</f>
        <v/>
      </c>
      <c r="F94" s="181"/>
      <c r="G94" s="39"/>
      <c r="H94" s="39"/>
      <c r="I94" s="39"/>
      <c r="J94" s="39"/>
      <c r="K94" s="39"/>
      <c r="L94" s="39"/>
      <c r="M94" s="39"/>
      <c r="N94" s="39"/>
      <c r="O94" s="39"/>
      <c r="P94" s="39"/>
      <c r="Q94" s="39"/>
      <c r="R94" s="39"/>
      <c r="S94" s="39"/>
      <c r="T94" s="39"/>
      <c r="U94" s="39"/>
      <c r="V94" s="39"/>
      <c r="W94" s="39"/>
      <c r="X94" s="39"/>
      <c r="Y94" s="39"/>
      <c r="Z94" s="39"/>
      <c r="AA94" s="181"/>
      <c r="AB94" s="39"/>
      <c r="AC94" s="39"/>
      <c r="AD94" s="39"/>
      <c r="AE94" s="39"/>
      <c r="AF94" s="39"/>
      <c r="AG94" s="39"/>
      <c r="AH94" s="39"/>
      <c r="AI94" s="39"/>
      <c r="AJ94" s="39"/>
      <c r="AK94" s="39"/>
      <c r="AL94" s="39"/>
      <c r="AM94" s="39"/>
      <c r="AN94" s="39"/>
      <c r="AO94" s="39"/>
      <c r="AP94" s="39"/>
      <c r="AQ94" s="39"/>
      <c r="AR94" s="39"/>
      <c r="AS94" s="39"/>
      <c r="AT94" s="39"/>
      <c r="AU94" s="39"/>
      <c r="AW94" s="145" t="str">
        <f t="shared" si="43"/>
        <v/>
      </c>
      <c r="AX94" s="146" t="str">
        <f t="shared" si="44"/>
        <v/>
      </c>
      <c r="AY94" s="147" t="str">
        <f t="shared" si="45"/>
        <v xml:space="preserve"> </v>
      </c>
      <c r="AZ94" s="145" t="str">
        <f t="shared" si="46"/>
        <v/>
      </c>
      <c r="BA94" s="146" t="str">
        <f t="shared" si="47"/>
        <v/>
      </c>
      <c r="BB94" s="147" t="str">
        <f t="shared" si="48"/>
        <v xml:space="preserve"> </v>
      </c>
      <c r="BC94" s="145" t="str">
        <f t="shared" si="49"/>
        <v/>
      </c>
      <c r="BD94" s="146" t="str">
        <f t="shared" si="50"/>
        <v/>
      </c>
      <c r="BE94" s="147" t="str">
        <f t="shared" si="51"/>
        <v xml:space="preserve"> </v>
      </c>
      <c r="BF94" s="145" t="str">
        <f t="shared" si="52"/>
        <v/>
      </c>
      <c r="BG94" s="146" t="str">
        <f t="shared" si="53"/>
        <v/>
      </c>
      <c r="BH94" s="148" t="str">
        <f t="shared" si="54"/>
        <v xml:space="preserve"> </v>
      </c>
      <c r="BI94" s="69" t="str">
        <f t="shared" si="55"/>
        <v/>
      </c>
      <c r="BJ94" s="70" t="str">
        <f t="shared" si="56"/>
        <v/>
      </c>
      <c r="BK94" s="142" t="str">
        <f t="shared" si="57"/>
        <v xml:space="preserve"> </v>
      </c>
      <c r="BL94" s="104"/>
      <c r="BM94" s="68">
        <f>COUNTIF('Student Tracking'!G93:N93,"&gt;=1")</f>
        <v>0</v>
      </c>
      <c r="BN94" s="104">
        <f>COUNTIF('Student Tracking'!G93:N93,"0")</f>
        <v>0</v>
      </c>
      <c r="BO94" s="85">
        <f t="shared" si="58"/>
        <v>0</v>
      </c>
      <c r="BP94" s="104" t="str">
        <f t="shared" si="36"/>
        <v/>
      </c>
      <c r="BQ94" s="104" t="str">
        <f t="shared" si="37"/>
        <v/>
      </c>
      <c r="BR94" s="104" t="str">
        <f t="shared" si="59"/>
        <v/>
      </c>
      <c r="BS94" s="303" t="str">
        <f t="shared" si="60"/>
        <v/>
      </c>
      <c r="BT94" s="104"/>
      <c r="BU94" s="68" t="str">
        <f t="shared" si="38"/>
        <v/>
      </c>
      <c r="BV94" s="91" t="str">
        <f t="shared" si="39"/>
        <v/>
      </c>
      <c r="BW94" s="91" t="str">
        <f t="shared" si="40"/>
        <v/>
      </c>
      <c r="BX94" s="91" t="str">
        <f t="shared" si="41"/>
        <v/>
      </c>
      <c r="BY94" s="91" t="str">
        <f t="shared" si="42"/>
        <v/>
      </c>
    </row>
    <row r="95" spans="1:77" x14ac:dyDescent="0.35">
      <c r="A95" s="73">
        <f>'Student Tracking'!A94</f>
        <v>0</v>
      </c>
      <c r="B95" s="73">
        <f>'Student Tracking'!B94</f>
        <v>0</v>
      </c>
      <c r="C95" s="74">
        <f>'Student Tracking'!D94</f>
        <v>0</v>
      </c>
      <c r="D95" s="184" t="str">
        <f>IF('Student Tracking'!E94,'Student Tracking'!E94,"")</f>
        <v/>
      </c>
      <c r="E95" s="184" t="str">
        <f>IF('Student Tracking'!F94,'Student Tracking'!F94,"")</f>
        <v/>
      </c>
      <c r="F95" s="182"/>
      <c r="G95" s="40"/>
      <c r="H95" s="40"/>
      <c r="I95" s="40"/>
      <c r="J95" s="40"/>
      <c r="K95" s="40"/>
      <c r="L95" s="40"/>
      <c r="M95" s="40"/>
      <c r="N95" s="40"/>
      <c r="O95" s="40"/>
      <c r="P95" s="40"/>
      <c r="Q95" s="40"/>
      <c r="R95" s="40"/>
      <c r="S95" s="40"/>
      <c r="T95" s="40"/>
      <c r="U95" s="40"/>
      <c r="V95" s="40"/>
      <c r="W95" s="40"/>
      <c r="X95" s="40"/>
      <c r="Y95" s="40"/>
      <c r="Z95" s="40"/>
      <c r="AA95" s="182"/>
      <c r="AB95" s="40"/>
      <c r="AC95" s="40"/>
      <c r="AD95" s="40"/>
      <c r="AE95" s="40"/>
      <c r="AF95" s="40"/>
      <c r="AG95" s="40"/>
      <c r="AH95" s="40"/>
      <c r="AI95" s="40"/>
      <c r="AJ95" s="40"/>
      <c r="AK95" s="40"/>
      <c r="AL95" s="40"/>
      <c r="AM95" s="40"/>
      <c r="AN95" s="40"/>
      <c r="AO95" s="40"/>
      <c r="AP95" s="40"/>
      <c r="AQ95" s="40"/>
      <c r="AR95" s="40"/>
      <c r="AS95" s="40"/>
      <c r="AT95" s="40"/>
      <c r="AU95" s="40"/>
      <c r="AW95" s="145" t="str">
        <f t="shared" si="43"/>
        <v/>
      </c>
      <c r="AX95" s="146" t="str">
        <f t="shared" si="44"/>
        <v/>
      </c>
      <c r="AY95" s="147" t="str">
        <f t="shared" si="45"/>
        <v xml:space="preserve"> </v>
      </c>
      <c r="AZ95" s="145" t="str">
        <f t="shared" si="46"/>
        <v/>
      </c>
      <c r="BA95" s="146" t="str">
        <f t="shared" si="47"/>
        <v/>
      </c>
      <c r="BB95" s="147" t="str">
        <f t="shared" si="48"/>
        <v xml:space="preserve"> </v>
      </c>
      <c r="BC95" s="145" t="str">
        <f t="shared" si="49"/>
        <v/>
      </c>
      <c r="BD95" s="146" t="str">
        <f t="shared" si="50"/>
        <v/>
      </c>
      <c r="BE95" s="147" t="str">
        <f t="shared" si="51"/>
        <v xml:space="preserve"> </v>
      </c>
      <c r="BF95" s="145" t="str">
        <f t="shared" si="52"/>
        <v/>
      </c>
      <c r="BG95" s="146" t="str">
        <f t="shared" si="53"/>
        <v/>
      </c>
      <c r="BH95" s="148" t="str">
        <f t="shared" si="54"/>
        <v xml:space="preserve"> </v>
      </c>
      <c r="BI95" s="69" t="str">
        <f t="shared" si="55"/>
        <v/>
      </c>
      <c r="BJ95" s="70" t="str">
        <f t="shared" si="56"/>
        <v/>
      </c>
      <c r="BK95" s="142" t="str">
        <f t="shared" si="57"/>
        <v xml:space="preserve"> </v>
      </c>
      <c r="BL95" s="104"/>
      <c r="BM95" s="68">
        <f>COUNTIF('Student Tracking'!G94:N94,"&gt;=1")</f>
        <v>0</v>
      </c>
      <c r="BN95" s="104">
        <f>COUNTIF('Student Tracking'!G94:N94,"0")</f>
        <v>0</v>
      </c>
      <c r="BO95" s="85">
        <f t="shared" si="58"/>
        <v>0</v>
      </c>
      <c r="BP95" s="104" t="str">
        <f t="shared" si="36"/>
        <v/>
      </c>
      <c r="BQ95" s="104" t="str">
        <f t="shared" si="37"/>
        <v/>
      </c>
      <c r="BR95" s="104" t="str">
        <f t="shared" si="59"/>
        <v/>
      </c>
      <c r="BS95" s="303" t="str">
        <f t="shared" si="60"/>
        <v/>
      </c>
      <c r="BT95" s="104"/>
      <c r="BU95" s="68" t="str">
        <f t="shared" si="38"/>
        <v/>
      </c>
      <c r="BV95" s="91" t="str">
        <f t="shared" si="39"/>
        <v/>
      </c>
      <c r="BW95" s="91" t="str">
        <f t="shared" si="40"/>
        <v/>
      </c>
      <c r="BX95" s="91" t="str">
        <f t="shared" si="41"/>
        <v/>
      </c>
      <c r="BY95" s="91" t="str">
        <f t="shared" si="42"/>
        <v/>
      </c>
    </row>
    <row r="96" spans="1:77" x14ac:dyDescent="0.35">
      <c r="A96" s="73">
        <f>'Student Tracking'!A95</f>
        <v>0</v>
      </c>
      <c r="B96" s="73">
        <f>'Student Tracking'!B95</f>
        <v>0</v>
      </c>
      <c r="C96" s="74">
        <f>'Student Tracking'!D95</f>
        <v>0</v>
      </c>
      <c r="D96" s="184" t="str">
        <f>IF('Student Tracking'!E95,'Student Tracking'!E95,"")</f>
        <v/>
      </c>
      <c r="E96" s="184" t="str">
        <f>IF('Student Tracking'!F95,'Student Tracking'!F95,"")</f>
        <v/>
      </c>
      <c r="F96" s="181"/>
      <c r="G96" s="39"/>
      <c r="H96" s="39"/>
      <c r="I96" s="39"/>
      <c r="J96" s="39"/>
      <c r="K96" s="39"/>
      <c r="L96" s="39"/>
      <c r="M96" s="39"/>
      <c r="N96" s="39"/>
      <c r="O96" s="39"/>
      <c r="P96" s="39"/>
      <c r="Q96" s="39"/>
      <c r="R96" s="39"/>
      <c r="S96" s="39"/>
      <c r="T96" s="39"/>
      <c r="U96" s="39"/>
      <c r="V96" s="39"/>
      <c r="W96" s="39"/>
      <c r="X96" s="39"/>
      <c r="Y96" s="39"/>
      <c r="Z96" s="39"/>
      <c r="AA96" s="181"/>
      <c r="AB96" s="39"/>
      <c r="AC96" s="39"/>
      <c r="AD96" s="39"/>
      <c r="AE96" s="39"/>
      <c r="AF96" s="39"/>
      <c r="AG96" s="39"/>
      <c r="AH96" s="39"/>
      <c r="AI96" s="39"/>
      <c r="AJ96" s="39"/>
      <c r="AK96" s="39"/>
      <c r="AL96" s="39"/>
      <c r="AM96" s="39"/>
      <c r="AN96" s="39"/>
      <c r="AO96" s="39"/>
      <c r="AP96" s="39"/>
      <c r="AQ96" s="39"/>
      <c r="AR96" s="39"/>
      <c r="AS96" s="39"/>
      <c r="AT96" s="39"/>
      <c r="AU96" s="39"/>
      <c r="AW96" s="145" t="str">
        <f t="shared" si="43"/>
        <v/>
      </c>
      <c r="AX96" s="146" t="str">
        <f t="shared" si="44"/>
        <v/>
      </c>
      <c r="AY96" s="147" t="str">
        <f t="shared" si="45"/>
        <v xml:space="preserve"> </v>
      </c>
      <c r="AZ96" s="145" t="str">
        <f t="shared" si="46"/>
        <v/>
      </c>
      <c r="BA96" s="146" t="str">
        <f t="shared" si="47"/>
        <v/>
      </c>
      <c r="BB96" s="147" t="str">
        <f t="shared" si="48"/>
        <v xml:space="preserve"> </v>
      </c>
      <c r="BC96" s="145" t="str">
        <f t="shared" si="49"/>
        <v/>
      </c>
      <c r="BD96" s="146" t="str">
        <f t="shared" si="50"/>
        <v/>
      </c>
      <c r="BE96" s="147" t="str">
        <f t="shared" si="51"/>
        <v xml:space="preserve"> </v>
      </c>
      <c r="BF96" s="145" t="str">
        <f t="shared" si="52"/>
        <v/>
      </c>
      <c r="BG96" s="146" t="str">
        <f t="shared" si="53"/>
        <v/>
      </c>
      <c r="BH96" s="148" t="str">
        <f t="shared" si="54"/>
        <v xml:space="preserve"> </v>
      </c>
      <c r="BI96" s="69" t="str">
        <f t="shared" si="55"/>
        <v/>
      </c>
      <c r="BJ96" s="70" t="str">
        <f t="shared" si="56"/>
        <v/>
      </c>
      <c r="BK96" s="142" t="str">
        <f t="shared" si="57"/>
        <v xml:space="preserve"> </v>
      </c>
      <c r="BL96" s="104"/>
      <c r="BM96" s="68">
        <f>COUNTIF('Student Tracking'!G95:N95,"&gt;=1")</f>
        <v>0</v>
      </c>
      <c r="BN96" s="104">
        <f>COUNTIF('Student Tracking'!G95:N95,"0")</f>
        <v>0</v>
      </c>
      <c r="BO96" s="85">
        <f t="shared" si="58"/>
        <v>0</v>
      </c>
      <c r="BP96" s="104" t="str">
        <f t="shared" si="36"/>
        <v/>
      </c>
      <c r="BQ96" s="104" t="str">
        <f t="shared" si="37"/>
        <v/>
      </c>
      <c r="BR96" s="104" t="str">
        <f t="shared" si="59"/>
        <v/>
      </c>
      <c r="BS96" s="303" t="str">
        <f t="shared" si="60"/>
        <v/>
      </c>
      <c r="BT96" s="104"/>
      <c r="BU96" s="68" t="str">
        <f t="shared" si="38"/>
        <v/>
      </c>
      <c r="BV96" s="91" t="str">
        <f t="shared" si="39"/>
        <v/>
      </c>
      <c r="BW96" s="91" t="str">
        <f t="shared" si="40"/>
        <v/>
      </c>
      <c r="BX96" s="91" t="str">
        <f t="shared" si="41"/>
        <v/>
      </c>
      <c r="BY96" s="91" t="str">
        <f t="shared" si="42"/>
        <v/>
      </c>
    </row>
    <row r="97" spans="1:77" x14ac:dyDescent="0.35">
      <c r="A97" s="73">
        <f>'Student Tracking'!A96</f>
        <v>0</v>
      </c>
      <c r="B97" s="73">
        <f>'Student Tracking'!B96</f>
        <v>0</v>
      </c>
      <c r="C97" s="74">
        <f>'Student Tracking'!D96</f>
        <v>0</v>
      </c>
      <c r="D97" s="184" t="str">
        <f>IF('Student Tracking'!E96,'Student Tracking'!E96,"")</f>
        <v/>
      </c>
      <c r="E97" s="184" t="str">
        <f>IF('Student Tracking'!F96,'Student Tracking'!F96,"")</f>
        <v/>
      </c>
      <c r="F97" s="182"/>
      <c r="G97" s="40"/>
      <c r="H97" s="40"/>
      <c r="I97" s="40"/>
      <c r="J97" s="40"/>
      <c r="K97" s="40"/>
      <c r="L97" s="40"/>
      <c r="M97" s="40"/>
      <c r="N97" s="40"/>
      <c r="O97" s="40"/>
      <c r="P97" s="40"/>
      <c r="Q97" s="40"/>
      <c r="R97" s="40"/>
      <c r="S97" s="40"/>
      <c r="T97" s="40"/>
      <c r="U97" s="40"/>
      <c r="V97" s="40"/>
      <c r="W97" s="40"/>
      <c r="X97" s="40"/>
      <c r="Y97" s="40"/>
      <c r="Z97" s="40"/>
      <c r="AA97" s="182"/>
      <c r="AB97" s="40"/>
      <c r="AC97" s="40"/>
      <c r="AD97" s="40"/>
      <c r="AE97" s="40"/>
      <c r="AF97" s="40"/>
      <c r="AG97" s="40"/>
      <c r="AH97" s="40"/>
      <c r="AI97" s="40"/>
      <c r="AJ97" s="40"/>
      <c r="AK97" s="40"/>
      <c r="AL97" s="40"/>
      <c r="AM97" s="40"/>
      <c r="AN97" s="40"/>
      <c r="AO97" s="40"/>
      <c r="AP97" s="40"/>
      <c r="AQ97" s="40"/>
      <c r="AR97" s="40"/>
      <c r="AS97" s="40"/>
      <c r="AT97" s="40"/>
      <c r="AU97" s="40"/>
      <c r="AW97" s="145" t="str">
        <f t="shared" si="43"/>
        <v/>
      </c>
      <c r="AX97" s="146" t="str">
        <f t="shared" si="44"/>
        <v/>
      </c>
      <c r="AY97" s="147" t="str">
        <f t="shared" si="45"/>
        <v xml:space="preserve"> </v>
      </c>
      <c r="AZ97" s="145" t="str">
        <f t="shared" si="46"/>
        <v/>
      </c>
      <c r="BA97" s="146" t="str">
        <f t="shared" si="47"/>
        <v/>
      </c>
      <c r="BB97" s="147" t="str">
        <f t="shared" si="48"/>
        <v xml:space="preserve"> </v>
      </c>
      <c r="BC97" s="145" t="str">
        <f t="shared" si="49"/>
        <v/>
      </c>
      <c r="BD97" s="146" t="str">
        <f t="shared" si="50"/>
        <v/>
      </c>
      <c r="BE97" s="147" t="str">
        <f t="shared" si="51"/>
        <v xml:space="preserve"> </v>
      </c>
      <c r="BF97" s="145" t="str">
        <f t="shared" si="52"/>
        <v/>
      </c>
      <c r="BG97" s="146" t="str">
        <f t="shared" si="53"/>
        <v/>
      </c>
      <c r="BH97" s="148" t="str">
        <f t="shared" si="54"/>
        <v xml:space="preserve"> </v>
      </c>
      <c r="BI97" s="69" t="str">
        <f t="shared" si="55"/>
        <v/>
      </c>
      <c r="BJ97" s="70" t="str">
        <f t="shared" si="56"/>
        <v/>
      </c>
      <c r="BK97" s="142" t="str">
        <f t="shared" si="57"/>
        <v xml:space="preserve"> </v>
      </c>
      <c r="BL97" s="104"/>
      <c r="BM97" s="68">
        <f>COUNTIF('Student Tracking'!G96:N96,"&gt;=1")</f>
        <v>0</v>
      </c>
      <c r="BN97" s="104">
        <f>COUNTIF('Student Tracking'!G96:N96,"0")</f>
        <v>0</v>
      </c>
      <c r="BO97" s="85">
        <f t="shared" si="58"/>
        <v>0</v>
      </c>
      <c r="BP97" s="104" t="str">
        <f t="shared" si="36"/>
        <v/>
      </c>
      <c r="BQ97" s="104" t="str">
        <f t="shared" si="37"/>
        <v/>
      </c>
      <c r="BR97" s="104" t="str">
        <f t="shared" si="59"/>
        <v/>
      </c>
      <c r="BS97" s="303" t="str">
        <f t="shared" si="60"/>
        <v/>
      </c>
      <c r="BT97" s="104"/>
      <c r="BU97" s="68" t="str">
        <f t="shared" si="38"/>
        <v/>
      </c>
      <c r="BV97" s="91" t="str">
        <f t="shared" si="39"/>
        <v/>
      </c>
      <c r="BW97" s="91" t="str">
        <f t="shared" si="40"/>
        <v/>
      </c>
      <c r="BX97" s="91" t="str">
        <f t="shared" si="41"/>
        <v/>
      </c>
      <c r="BY97" s="91" t="str">
        <f t="shared" si="42"/>
        <v/>
      </c>
    </row>
    <row r="98" spans="1:77" x14ac:dyDescent="0.35">
      <c r="A98" s="73">
        <f>'Student Tracking'!A97</f>
        <v>0</v>
      </c>
      <c r="B98" s="73">
        <f>'Student Tracking'!B97</f>
        <v>0</v>
      </c>
      <c r="C98" s="74">
        <f>'Student Tracking'!D97</f>
        <v>0</v>
      </c>
      <c r="D98" s="184" t="str">
        <f>IF('Student Tracking'!E97,'Student Tracking'!E97,"")</f>
        <v/>
      </c>
      <c r="E98" s="184" t="str">
        <f>IF('Student Tracking'!F97,'Student Tracking'!F97,"")</f>
        <v/>
      </c>
      <c r="F98" s="181"/>
      <c r="G98" s="39"/>
      <c r="H98" s="39"/>
      <c r="I98" s="39"/>
      <c r="J98" s="39"/>
      <c r="K98" s="39"/>
      <c r="L98" s="39"/>
      <c r="M98" s="39"/>
      <c r="N98" s="39"/>
      <c r="O98" s="39"/>
      <c r="P98" s="39"/>
      <c r="Q98" s="39"/>
      <c r="R98" s="39"/>
      <c r="S98" s="39"/>
      <c r="T98" s="39"/>
      <c r="U98" s="39"/>
      <c r="V98" s="39"/>
      <c r="W98" s="39"/>
      <c r="X98" s="39"/>
      <c r="Y98" s="39"/>
      <c r="Z98" s="39"/>
      <c r="AA98" s="181"/>
      <c r="AB98" s="39"/>
      <c r="AC98" s="39"/>
      <c r="AD98" s="39"/>
      <c r="AE98" s="39"/>
      <c r="AF98" s="39"/>
      <c r="AG98" s="39"/>
      <c r="AH98" s="39"/>
      <c r="AI98" s="39"/>
      <c r="AJ98" s="39"/>
      <c r="AK98" s="39"/>
      <c r="AL98" s="39"/>
      <c r="AM98" s="39"/>
      <c r="AN98" s="39"/>
      <c r="AO98" s="39"/>
      <c r="AP98" s="39"/>
      <c r="AQ98" s="39"/>
      <c r="AR98" s="39"/>
      <c r="AS98" s="39"/>
      <c r="AT98" s="39"/>
      <c r="AU98" s="39"/>
      <c r="AW98" s="145" t="str">
        <f t="shared" si="43"/>
        <v/>
      </c>
      <c r="AX98" s="146" t="str">
        <f t="shared" si="44"/>
        <v/>
      </c>
      <c r="AY98" s="147" t="str">
        <f t="shared" si="45"/>
        <v xml:space="preserve"> </v>
      </c>
      <c r="AZ98" s="145" t="str">
        <f t="shared" si="46"/>
        <v/>
      </c>
      <c r="BA98" s="146" t="str">
        <f t="shared" si="47"/>
        <v/>
      </c>
      <c r="BB98" s="147" t="str">
        <f t="shared" si="48"/>
        <v xml:space="preserve"> </v>
      </c>
      <c r="BC98" s="145" t="str">
        <f t="shared" si="49"/>
        <v/>
      </c>
      <c r="BD98" s="146" t="str">
        <f t="shared" si="50"/>
        <v/>
      </c>
      <c r="BE98" s="147" t="str">
        <f t="shared" si="51"/>
        <v xml:space="preserve"> </v>
      </c>
      <c r="BF98" s="145" t="str">
        <f t="shared" si="52"/>
        <v/>
      </c>
      <c r="BG98" s="146" t="str">
        <f t="shared" si="53"/>
        <v/>
      </c>
      <c r="BH98" s="148" t="str">
        <f t="shared" si="54"/>
        <v xml:space="preserve"> </v>
      </c>
      <c r="BI98" s="69" t="str">
        <f t="shared" si="55"/>
        <v/>
      </c>
      <c r="BJ98" s="70" t="str">
        <f t="shared" si="56"/>
        <v/>
      </c>
      <c r="BK98" s="142" t="str">
        <f t="shared" si="57"/>
        <v xml:space="preserve"> </v>
      </c>
      <c r="BL98" s="104"/>
      <c r="BM98" s="68">
        <f>COUNTIF('Student Tracking'!G97:N97,"&gt;=1")</f>
        <v>0</v>
      </c>
      <c r="BN98" s="104">
        <f>COUNTIF('Student Tracking'!G97:N97,"0")</f>
        <v>0</v>
      </c>
      <c r="BO98" s="85">
        <f t="shared" si="58"/>
        <v>0</v>
      </c>
      <c r="BP98" s="104" t="str">
        <f t="shared" si="36"/>
        <v/>
      </c>
      <c r="BQ98" s="104" t="str">
        <f t="shared" si="37"/>
        <v/>
      </c>
      <c r="BR98" s="104" t="str">
        <f t="shared" si="59"/>
        <v/>
      </c>
      <c r="BS98" s="303" t="str">
        <f t="shared" si="60"/>
        <v/>
      </c>
      <c r="BT98" s="104"/>
      <c r="BU98" s="68" t="str">
        <f t="shared" si="38"/>
        <v/>
      </c>
      <c r="BV98" s="91" t="str">
        <f t="shared" si="39"/>
        <v/>
      </c>
      <c r="BW98" s="91" t="str">
        <f t="shared" si="40"/>
        <v/>
      </c>
      <c r="BX98" s="91" t="str">
        <f t="shared" si="41"/>
        <v/>
      </c>
      <c r="BY98" s="91" t="str">
        <f t="shared" si="42"/>
        <v/>
      </c>
    </row>
    <row r="99" spans="1:77" x14ac:dyDescent="0.35">
      <c r="A99" s="73">
        <f>'Student Tracking'!A98</f>
        <v>0</v>
      </c>
      <c r="B99" s="73">
        <f>'Student Tracking'!B98</f>
        <v>0</v>
      </c>
      <c r="C99" s="74">
        <f>'Student Tracking'!D98</f>
        <v>0</v>
      </c>
      <c r="D99" s="184" t="str">
        <f>IF('Student Tracking'!E98,'Student Tracking'!E98,"")</f>
        <v/>
      </c>
      <c r="E99" s="184" t="str">
        <f>IF('Student Tracking'!F98,'Student Tracking'!F98,"")</f>
        <v/>
      </c>
      <c r="F99" s="182"/>
      <c r="G99" s="40"/>
      <c r="H99" s="40"/>
      <c r="I99" s="40"/>
      <c r="J99" s="40"/>
      <c r="K99" s="40"/>
      <c r="L99" s="40"/>
      <c r="M99" s="40"/>
      <c r="N99" s="40"/>
      <c r="O99" s="40"/>
      <c r="P99" s="40"/>
      <c r="Q99" s="40"/>
      <c r="R99" s="40"/>
      <c r="S99" s="40"/>
      <c r="T99" s="40"/>
      <c r="U99" s="40"/>
      <c r="V99" s="40"/>
      <c r="W99" s="40"/>
      <c r="X99" s="40"/>
      <c r="Y99" s="40"/>
      <c r="Z99" s="40"/>
      <c r="AA99" s="182"/>
      <c r="AB99" s="40"/>
      <c r="AC99" s="40"/>
      <c r="AD99" s="40"/>
      <c r="AE99" s="40"/>
      <c r="AF99" s="40"/>
      <c r="AG99" s="40"/>
      <c r="AH99" s="40"/>
      <c r="AI99" s="40"/>
      <c r="AJ99" s="40"/>
      <c r="AK99" s="40"/>
      <c r="AL99" s="40"/>
      <c r="AM99" s="40"/>
      <c r="AN99" s="40"/>
      <c r="AO99" s="40"/>
      <c r="AP99" s="40"/>
      <c r="AQ99" s="40"/>
      <c r="AR99" s="40"/>
      <c r="AS99" s="40"/>
      <c r="AT99" s="40"/>
      <c r="AU99" s="40"/>
      <c r="AW99" s="145" t="str">
        <f t="shared" si="43"/>
        <v/>
      </c>
      <c r="AX99" s="146" t="str">
        <f t="shared" si="44"/>
        <v/>
      </c>
      <c r="AY99" s="147" t="str">
        <f t="shared" si="45"/>
        <v xml:space="preserve"> </v>
      </c>
      <c r="AZ99" s="145" t="str">
        <f t="shared" si="46"/>
        <v/>
      </c>
      <c r="BA99" s="146" t="str">
        <f t="shared" si="47"/>
        <v/>
      </c>
      <c r="BB99" s="147" t="str">
        <f t="shared" si="48"/>
        <v xml:space="preserve"> </v>
      </c>
      <c r="BC99" s="145" t="str">
        <f t="shared" si="49"/>
        <v/>
      </c>
      <c r="BD99" s="146" t="str">
        <f t="shared" si="50"/>
        <v/>
      </c>
      <c r="BE99" s="147" t="str">
        <f t="shared" si="51"/>
        <v xml:space="preserve"> </v>
      </c>
      <c r="BF99" s="145" t="str">
        <f t="shared" si="52"/>
        <v/>
      </c>
      <c r="BG99" s="146" t="str">
        <f t="shared" si="53"/>
        <v/>
      </c>
      <c r="BH99" s="148" t="str">
        <f t="shared" si="54"/>
        <v xml:space="preserve"> </v>
      </c>
      <c r="BI99" s="69" t="str">
        <f t="shared" si="55"/>
        <v/>
      </c>
      <c r="BJ99" s="70" t="str">
        <f t="shared" si="56"/>
        <v/>
      </c>
      <c r="BK99" s="142" t="str">
        <f t="shared" si="57"/>
        <v xml:space="preserve"> </v>
      </c>
      <c r="BL99" s="104"/>
      <c r="BM99" s="68">
        <f>COUNTIF('Student Tracking'!G98:N98,"&gt;=1")</f>
        <v>0</v>
      </c>
      <c r="BN99" s="104">
        <f>COUNTIF('Student Tracking'!G98:N98,"0")</f>
        <v>0</v>
      </c>
      <c r="BO99" s="85">
        <f t="shared" si="58"/>
        <v>0</v>
      </c>
      <c r="BP99" s="104" t="str">
        <f t="shared" si="36"/>
        <v/>
      </c>
      <c r="BQ99" s="104" t="str">
        <f t="shared" si="37"/>
        <v/>
      </c>
      <c r="BR99" s="104" t="str">
        <f t="shared" si="59"/>
        <v/>
      </c>
      <c r="BS99" s="303" t="str">
        <f t="shared" si="60"/>
        <v/>
      </c>
      <c r="BT99" s="104"/>
      <c r="BU99" s="68" t="str">
        <f t="shared" si="38"/>
        <v/>
      </c>
      <c r="BV99" s="91" t="str">
        <f t="shared" si="39"/>
        <v/>
      </c>
      <c r="BW99" s="91" t="str">
        <f t="shared" si="40"/>
        <v/>
      </c>
      <c r="BX99" s="91" t="str">
        <f t="shared" si="41"/>
        <v/>
      </c>
      <c r="BY99" s="91" t="str">
        <f t="shared" si="42"/>
        <v/>
      </c>
    </row>
    <row r="100" spans="1:77" x14ac:dyDescent="0.35">
      <c r="A100" s="73">
        <f>'Student Tracking'!A99</f>
        <v>0</v>
      </c>
      <c r="B100" s="73">
        <f>'Student Tracking'!B99</f>
        <v>0</v>
      </c>
      <c r="C100" s="74">
        <f>'Student Tracking'!D99</f>
        <v>0</v>
      </c>
      <c r="D100" s="184" t="str">
        <f>IF('Student Tracking'!E99,'Student Tracking'!E99,"")</f>
        <v/>
      </c>
      <c r="E100" s="184" t="str">
        <f>IF('Student Tracking'!F99,'Student Tracking'!F99,"")</f>
        <v/>
      </c>
      <c r="F100" s="181"/>
      <c r="G100" s="39"/>
      <c r="H100" s="39"/>
      <c r="I100" s="39"/>
      <c r="J100" s="39"/>
      <c r="K100" s="39"/>
      <c r="L100" s="39"/>
      <c r="M100" s="39"/>
      <c r="N100" s="39"/>
      <c r="O100" s="39"/>
      <c r="P100" s="39"/>
      <c r="Q100" s="39"/>
      <c r="R100" s="39"/>
      <c r="S100" s="39"/>
      <c r="T100" s="39"/>
      <c r="U100" s="39"/>
      <c r="V100" s="39"/>
      <c r="W100" s="39"/>
      <c r="X100" s="39"/>
      <c r="Y100" s="39"/>
      <c r="Z100" s="39"/>
      <c r="AA100" s="181"/>
      <c r="AB100" s="39"/>
      <c r="AC100" s="39"/>
      <c r="AD100" s="39"/>
      <c r="AE100" s="39"/>
      <c r="AF100" s="39"/>
      <c r="AG100" s="39"/>
      <c r="AH100" s="39"/>
      <c r="AI100" s="39"/>
      <c r="AJ100" s="39"/>
      <c r="AK100" s="39"/>
      <c r="AL100" s="39"/>
      <c r="AM100" s="39"/>
      <c r="AN100" s="39"/>
      <c r="AO100" s="39"/>
      <c r="AP100" s="39"/>
      <c r="AQ100" s="39"/>
      <c r="AR100" s="39"/>
      <c r="AS100" s="39"/>
      <c r="AT100" s="39"/>
      <c r="AU100" s="39"/>
      <c r="AW100" s="145" t="str">
        <f t="shared" si="43"/>
        <v/>
      </c>
      <c r="AX100" s="146" t="str">
        <f t="shared" si="44"/>
        <v/>
      </c>
      <c r="AY100" s="147" t="str">
        <f t="shared" si="45"/>
        <v xml:space="preserve"> </v>
      </c>
      <c r="AZ100" s="145" t="str">
        <f t="shared" si="46"/>
        <v/>
      </c>
      <c r="BA100" s="146" t="str">
        <f t="shared" si="47"/>
        <v/>
      </c>
      <c r="BB100" s="147" t="str">
        <f t="shared" si="48"/>
        <v xml:space="preserve"> </v>
      </c>
      <c r="BC100" s="145" t="str">
        <f t="shared" si="49"/>
        <v/>
      </c>
      <c r="BD100" s="146" t="str">
        <f t="shared" si="50"/>
        <v/>
      </c>
      <c r="BE100" s="147" t="str">
        <f t="shared" si="51"/>
        <v xml:space="preserve"> </v>
      </c>
      <c r="BF100" s="145" t="str">
        <f t="shared" si="52"/>
        <v/>
      </c>
      <c r="BG100" s="146" t="str">
        <f t="shared" si="53"/>
        <v/>
      </c>
      <c r="BH100" s="148" t="str">
        <f t="shared" si="54"/>
        <v xml:space="preserve"> </v>
      </c>
      <c r="BI100" s="69" t="str">
        <f t="shared" si="55"/>
        <v/>
      </c>
      <c r="BJ100" s="70" t="str">
        <f t="shared" si="56"/>
        <v/>
      </c>
      <c r="BK100" s="142" t="str">
        <f t="shared" si="57"/>
        <v xml:space="preserve"> </v>
      </c>
      <c r="BL100" s="104"/>
      <c r="BM100" s="68">
        <f>COUNTIF('Student Tracking'!G99:N99,"&gt;=1")</f>
        <v>0</v>
      </c>
      <c r="BN100" s="104">
        <f>COUNTIF('Student Tracking'!G99:N99,"0")</f>
        <v>0</v>
      </c>
      <c r="BO100" s="85">
        <f t="shared" si="58"/>
        <v>0</v>
      </c>
      <c r="BP100" s="104" t="str">
        <f t="shared" si="36"/>
        <v/>
      </c>
      <c r="BQ100" s="104" t="str">
        <f t="shared" si="37"/>
        <v/>
      </c>
      <c r="BR100" s="104" t="str">
        <f t="shared" si="59"/>
        <v/>
      </c>
      <c r="BS100" s="303" t="str">
        <f t="shared" si="60"/>
        <v/>
      </c>
      <c r="BT100" s="104"/>
      <c r="BU100" s="68" t="str">
        <f t="shared" si="38"/>
        <v/>
      </c>
      <c r="BV100" s="91" t="str">
        <f t="shared" si="39"/>
        <v/>
      </c>
      <c r="BW100" s="91" t="str">
        <f t="shared" si="40"/>
        <v/>
      </c>
      <c r="BX100" s="91" t="str">
        <f t="shared" si="41"/>
        <v/>
      </c>
      <c r="BY100" s="91" t="str">
        <f t="shared" si="42"/>
        <v/>
      </c>
    </row>
    <row r="101" spans="1:77" x14ac:dyDescent="0.35">
      <c r="A101" s="73">
        <f>'Student Tracking'!A100</f>
        <v>0</v>
      </c>
      <c r="B101" s="73">
        <f>'Student Tracking'!B100</f>
        <v>0</v>
      </c>
      <c r="C101" s="74">
        <f>'Student Tracking'!D100</f>
        <v>0</v>
      </c>
      <c r="D101" s="184" t="str">
        <f>IF('Student Tracking'!E100,'Student Tracking'!E100,"")</f>
        <v/>
      </c>
      <c r="E101" s="184" t="str">
        <f>IF('Student Tracking'!F100,'Student Tracking'!F100,"")</f>
        <v/>
      </c>
      <c r="F101" s="182"/>
      <c r="G101" s="40"/>
      <c r="H101" s="40"/>
      <c r="I101" s="40"/>
      <c r="J101" s="40"/>
      <c r="K101" s="40"/>
      <c r="L101" s="40"/>
      <c r="M101" s="40"/>
      <c r="N101" s="40"/>
      <c r="O101" s="40"/>
      <c r="P101" s="40"/>
      <c r="Q101" s="40"/>
      <c r="R101" s="40"/>
      <c r="S101" s="40"/>
      <c r="T101" s="40"/>
      <c r="U101" s="40"/>
      <c r="V101" s="40"/>
      <c r="W101" s="40"/>
      <c r="X101" s="40"/>
      <c r="Y101" s="40"/>
      <c r="Z101" s="40"/>
      <c r="AA101" s="182"/>
      <c r="AB101" s="40"/>
      <c r="AC101" s="40"/>
      <c r="AD101" s="40"/>
      <c r="AE101" s="40"/>
      <c r="AF101" s="40"/>
      <c r="AG101" s="40"/>
      <c r="AH101" s="40"/>
      <c r="AI101" s="40"/>
      <c r="AJ101" s="40"/>
      <c r="AK101" s="40"/>
      <c r="AL101" s="40"/>
      <c r="AM101" s="40"/>
      <c r="AN101" s="40"/>
      <c r="AO101" s="40"/>
      <c r="AP101" s="40"/>
      <c r="AQ101" s="40"/>
      <c r="AR101" s="40"/>
      <c r="AS101" s="40"/>
      <c r="AT101" s="40"/>
      <c r="AU101" s="40"/>
      <c r="AW101" s="145" t="str">
        <f t="shared" si="43"/>
        <v/>
      </c>
      <c r="AX101" s="146" t="str">
        <f t="shared" si="44"/>
        <v/>
      </c>
      <c r="AY101" s="147" t="str">
        <f t="shared" si="45"/>
        <v xml:space="preserve"> </v>
      </c>
      <c r="AZ101" s="145" t="str">
        <f t="shared" si="46"/>
        <v/>
      </c>
      <c r="BA101" s="146" t="str">
        <f t="shared" si="47"/>
        <v/>
      </c>
      <c r="BB101" s="147" t="str">
        <f t="shared" si="48"/>
        <v xml:space="preserve"> </v>
      </c>
      <c r="BC101" s="145" t="str">
        <f t="shared" si="49"/>
        <v/>
      </c>
      <c r="BD101" s="146" t="str">
        <f t="shared" si="50"/>
        <v/>
      </c>
      <c r="BE101" s="147" t="str">
        <f t="shared" si="51"/>
        <v xml:space="preserve"> </v>
      </c>
      <c r="BF101" s="145" t="str">
        <f t="shared" si="52"/>
        <v/>
      </c>
      <c r="BG101" s="146" t="str">
        <f t="shared" si="53"/>
        <v/>
      </c>
      <c r="BH101" s="148" t="str">
        <f t="shared" si="54"/>
        <v xml:space="preserve"> </v>
      </c>
      <c r="BI101" s="69" t="str">
        <f t="shared" si="55"/>
        <v/>
      </c>
      <c r="BJ101" s="70" t="str">
        <f t="shared" si="56"/>
        <v/>
      </c>
      <c r="BK101" s="142" t="str">
        <f t="shared" si="57"/>
        <v xml:space="preserve"> </v>
      </c>
      <c r="BL101" s="104"/>
      <c r="BM101" s="68">
        <f>COUNTIF('Student Tracking'!G100:N100,"&gt;=1")</f>
        <v>0</v>
      </c>
      <c r="BN101" s="104">
        <f>COUNTIF('Student Tracking'!G100:N100,"0")</f>
        <v>0</v>
      </c>
      <c r="BO101" s="85">
        <f t="shared" si="58"/>
        <v>0</v>
      </c>
      <c r="BP101" s="104" t="str">
        <f t="shared" si="36"/>
        <v/>
      </c>
      <c r="BQ101" s="104" t="str">
        <f t="shared" si="37"/>
        <v/>
      </c>
      <c r="BR101" s="104" t="str">
        <f t="shared" si="59"/>
        <v/>
      </c>
      <c r="BS101" s="303" t="str">
        <f t="shared" si="60"/>
        <v/>
      </c>
      <c r="BT101" s="104"/>
      <c r="BU101" s="68" t="str">
        <f t="shared" si="38"/>
        <v/>
      </c>
      <c r="BV101" s="91" t="str">
        <f t="shared" si="39"/>
        <v/>
      </c>
      <c r="BW101" s="91" t="str">
        <f t="shared" si="40"/>
        <v/>
      </c>
      <c r="BX101" s="91" t="str">
        <f t="shared" si="41"/>
        <v/>
      </c>
      <c r="BY101" s="91" t="str">
        <f t="shared" si="42"/>
        <v/>
      </c>
    </row>
    <row r="102" spans="1:77" x14ac:dyDescent="0.35">
      <c r="A102" s="73">
        <f>'Student Tracking'!A101</f>
        <v>0</v>
      </c>
      <c r="B102" s="73">
        <f>'Student Tracking'!B101</f>
        <v>0</v>
      </c>
      <c r="C102" s="74">
        <f>'Student Tracking'!D101</f>
        <v>0</v>
      </c>
      <c r="D102" s="184" t="str">
        <f>IF('Student Tracking'!E101,'Student Tracking'!E101,"")</f>
        <v/>
      </c>
      <c r="E102" s="184" t="str">
        <f>IF('Student Tracking'!F101,'Student Tracking'!F101,"")</f>
        <v/>
      </c>
      <c r="F102" s="181"/>
      <c r="G102" s="39"/>
      <c r="H102" s="39"/>
      <c r="I102" s="39"/>
      <c r="J102" s="39"/>
      <c r="K102" s="39"/>
      <c r="L102" s="39"/>
      <c r="M102" s="39"/>
      <c r="N102" s="39"/>
      <c r="O102" s="39"/>
      <c r="P102" s="39"/>
      <c r="Q102" s="39"/>
      <c r="R102" s="39"/>
      <c r="S102" s="39"/>
      <c r="T102" s="39"/>
      <c r="U102" s="39"/>
      <c r="V102" s="39"/>
      <c r="W102" s="39"/>
      <c r="X102" s="39"/>
      <c r="Y102" s="39"/>
      <c r="Z102" s="39"/>
      <c r="AA102" s="181"/>
      <c r="AB102" s="39"/>
      <c r="AC102" s="39"/>
      <c r="AD102" s="39"/>
      <c r="AE102" s="39"/>
      <c r="AF102" s="39"/>
      <c r="AG102" s="39"/>
      <c r="AH102" s="39"/>
      <c r="AI102" s="39"/>
      <c r="AJ102" s="39"/>
      <c r="AK102" s="39"/>
      <c r="AL102" s="39"/>
      <c r="AM102" s="39"/>
      <c r="AN102" s="39"/>
      <c r="AO102" s="39"/>
      <c r="AP102" s="39"/>
      <c r="AQ102" s="39"/>
      <c r="AR102" s="39"/>
      <c r="AS102" s="39"/>
      <c r="AT102" s="39"/>
      <c r="AU102" s="39"/>
      <c r="AW102" s="145" t="str">
        <f t="shared" si="43"/>
        <v/>
      </c>
      <c r="AX102" s="146" t="str">
        <f t="shared" si="44"/>
        <v/>
      </c>
      <c r="AY102" s="147" t="str">
        <f t="shared" si="45"/>
        <v xml:space="preserve"> </v>
      </c>
      <c r="AZ102" s="145" t="str">
        <f t="shared" si="46"/>
        <v/>
      </c>
      <c r="BA102" s="146" t="str">
        <f t="shared" si="47"/>
        <v/>
      </c>
      <c r="BB102" s="147" t="str">
        <f t="shared" si="48"/>
        <v xml:space="preserve"> </v>
      </c>
      <c r="BC102" s="145" t="str">
        <f t="shared" si="49"/>
        <v/>
      </c>
      <c r="BD102" s="146" t="str">
        <f t="shared" si="50"/>
        <v/>
      </c>
      <c r="BE102" s="147" t="str">
        <f t="shared" si="51"/>
        <v xml:space="preserve"> </v>
      </c>
      <c r="BF102" s="145" t="str">
        <f t="shared" si="52"/>
        <v/>
      </c>
      <c r="BG102" s="146" t="str">
        <f t="shared" si="53"/>
        <v/>
      </c>
      <c r="BH102" s="148" t="str">
        <f t="shared" si="54"/>
        <v xml:space="preserve"> </v>
      </c>
      <c r="BI102" s="69" t="str">
        <f t="shared" si="55"/>
        <v/>
      </c>
      <c r="BJ102" s="70" t="str">
        <f t="shared" si="56"/>
        <v/>
      </c>
      <c r="BK102" s="142" t="str">
        <f t="shared" si="57"/>
        <v xml:space="preserve"> </v>
      </c>
      <c r="BL102" s="104"/>
      <c r="BM102" s="68">
        <f>COUNTIF('Student Tracking'!G101:N101,"&gt;=1")</f>
        <v>0</v>
      </c>
      <c r="BN102" s="104">
        <f>COUNTIF('Student Tracking'!G101:N101,"0")</f>
        <v>0</v>
      </c>
      <c r="BO102" s="85">
        <f t="shared" si="58"/>
        <v>0</v>
      </c>
      <c r="BP102" s="104" t="str">
        <f t="shared" si="36"/>
        <v/>
      </c>
      <c r="BQ102" s="104" t="str">
        <f t="shared" si="37"/>
        <v/>
      </c>
      <c r="BR102" s="104" t="str">
        <f t="shared" si="59"/>
        <v/>
      </c>
      <c r="BS102" s="303" t="str">
        <f t="shared" si="60"/>
        <v/>
      </c>
      <c r="BT102" s="104"/>
      <c r="BU102" s="68" t="str">
        <f t="shared" si="38"/>
        <v/>
      </c>
      <c r="BV102" s="91" t="str">
        <f t="shared" si="39"/>
        <v/>
      </c>
      <c r="BW102" s="91" t="str">
        <f t="shared" si="40"/>
        <v/>
      </c>
      <c r="BX102" s="91" t="str">
        <f t="shared" si="41"/>
        <v/>
      </c>
      <c r="BY102" s="91" t="str">
        <f t="shared" si="42"/>
        <v/>
      </c>
    </row>
    <row r="103" spans="1:77" x14ac:dyDescent="0.35">
      <c r="A103" s="73">
        <f>'Student Tracking'!A102</f>
        <v>0</v>
      </c>
      <c r="B103" s="73">
        <f>'Student Tracking'!B102</f>
        <v>0</v>
      </c>
      <c r="C103" s="74">
        <f>'Student Tracking'!D102</f>
        <v>0</v>
      </c>
      <c r="D103" s="184" t="str">
        <f>IF('Student Tracking'!E102,'Student Tracking'!E102,"")</f>
        <v/>
      </c>
      <c r="E103" s="184" t="str">
        <f>IF('Student Tracking'!F102,'Student Tracking'!F102,"")</f>
        <v/>
      </c>
      <c r="F103" s="182"/>
      <c r="G103" s="40"/>
      <c r="H103" s="40"/>
      <c r="I103" s="40"/>
      <c r="J103" s="40"/>
      <c r="K103" s="40"/>
      <c r="L103" s="40"/>
      <c r="M103" s="40"/>
      <c r="N103" s="40"/>
      <c r="O103" s="40"/>
      <c r="P103" s="40"/>
      <c r="Q103" s="40"/>
      <c r="R103" s="40"/>
      <c r="S103" s="40"/>
      <c r="T103" s="40"/>
      <c r="U103" s="40"/>
      <c r="V103" s="40"/>
      <c r="W103" s="40"/>
      <c r="X103" s="40"/>
      <c r="Y103" s="40"/>
      <c r="Z103" s="40"/>
      <c r="AA103" s="182"/>
      <c r="AB103" s="40"/>
      <c r="AC103" s="40"/>
      <c r="AD103" s="40"/>
      <c r="AE103" s="40"/>
      <c r="AF103" s="40"/>
      <c r="AG103" s="40"/>
      <c r="AH103" s="40"/>
      <c r="AI103" s="40"/>
      <c r="AJ103" s="40"/>
      <c r="AK103" s="40"/>
      <c r="AL103" s="40"/>
      <c r="AM103" s="40"/>
      <c r="AN103" s="40"/>
      <c r="AO103" s="40"/>
      <c r="AP103" s="40"/>
      <c r="AQ103" s="40"/>
      <c r="AR103" s="40"/>
      <c r="AS103" s="40"/>
      <c r="AT103" s="40"/>
      <c r="AU103" s="40"/>
      <c r="AW103" s="145" t="str">
        <f t="shared" si="43"/>
        <v/>
      </c>
      <c r="AX103" s="146" t="str">
        <f t="shared" si="44"/>
        <v/>
      </c>
      <c r="AY103" s="147" t="str">
        <f t="shared" si="45"/>
        <v xml:space="preserve"> </v>
      </c>
      <c r="AZ103" s="145" t="str">
        <f t="shared" si="46"/>
        <v/>
      </c>
      <c r="BA103" s="146" t="str">
        <f t="shared" si="47"/>
        <v/>
      </c>
      <c r="BB103" s="147" t="str">
        <f t="shared" si="48"/>
        <v xml:space="preserve"> </v>
      </c>
      <c r="BC103" s="145" t="str">
        <f t="shared" si="49"/>
        <v/>
      </c>
      <c r="BD103" s="146" t="str">
        <f t="shared" si="50"/>
        <v/>
      </c>
      <c r="BE103" s="147" t="str">
        <f t="shared" si="51"/>
        <v xml:space="preserve"> </v>
      </c>
      <c r="BF103" s="145" t="str">
        <f t="shared" si="52"/>
        <v/>
      </c>
      <c r="BG103" s="146" t="str">
        <f t="shared" si="53"/>
        <v/>
      </c>
      <c r="BH103" s="148" t="str">
        <f t="shared" si="54"/>
        <v xml:space="preserve"> </v>
      </c>
      <c r="BI103" s="69" t="str">
        <f t="shared" si="55"/>
        <v/>
      </c>
      <c r="BJ103" s="70" t="str">
        <f t="shared" si="56"/>
        <v/>
      </c>
      <c r="BK103" s="142" t="str">
        <f t="shared" si="57"/>
        <v xml:space="preserve"> </v>
      </c>
      <c r="BL103" s="104"/>
      <c r="BM103" s="68">
        <f>COUNTIF('Student Tracking'!G102:N102,"&gt;=1")</f>
        <v>0</v>
      </c>
      <c r="BN103" s="104">
        <f>COUNTIF('Student Tracking'!G102:N102,"0")</f>
        <v>0</v>
      </c>
      <c r="BO103" s="85">
        <f t="shared" si="58"/>
        <v>0</v>
      </c>
      <c r="BP103" s="104" t="str">
        <f t="shared" si="36"/>
        <v/>
      </c>
      <c r="BQ103" s="104" t="str">
        <f t="shared" si="37"/>
        <v/>
      </c>
      <c r="BR103" s="104" t="str">
        <f t="shared" si="59"/>
        <v/>
      </c>
      <c r="BS103" s="303" t="str">
        <f t="shared" si="60"/>
        <v/>
      </c>
      <c r="BT103" s="104"/>
      <c r="BU103" s="68" t="str">
        <f t="shared" si="38"/>
        <v/>
      </c>
      <c r="BV103" s="91" t="str">
        <f t="shared" si="39"/>
        <v/>
      </c>
      <c r="BW103" s="91" t="str">
        <f t="shared" si="40"/>
        <v/>
      </c>
      <c r="BX103" s="91" t="str">
        <f t="shared" si="41"/>
        <v/>
      </c>
      <c r="BY103" s="91" t="str">
        <f t="shared" si="42"/>
        <v/>
      </c>
    </row>
    <row r="104" spans="1:77" x14ac:dyDescent="0.35">
      <c r="A104" s="73">
        <f>'Student Tracking'!A103</f>
        <v>0</v>
      </c>
      <c r="B104" s="73">
        <f>'Student Tracking'!B103</f>
        <v>0</v>
      </c>
      <c r="C104" s="74">
        <f>'Student Tracking'!D103</f>
        <v>0</v>
      </c>
      <c r="D104" s="184" t="str">
        <f>IF('Student Tracking'!E103,'Student Tracking'!E103,"")</f>
        <v/>
      </c>
      <c r="E104" s="184" t="str">
        <f>IF('Student Tracking'!F103,'Student Tracking'!F103,"")</f>
        <v/>
      </c>
      <c r="F104" s="181"/>
      <c r="G104" s="39"/>
      <c r="H104" s="39"/>
      <c r="I104" s="39"/>
      <c r="J104" s="39"/>
      <c r="K104" s="39"/>
      <c r="L104" s="39"/>
      <c r="M104" s="39"/>
      <c r="N104" s="39"/>
      <c r="O104" s="39"/>
      <c r="P104" s="39"/>
      <c r="Q104" s="39"/>
      <c r="R104" s="39"/>
      <c r="S104" s="39"/>
      <c r="T104" s="39"/>
      <c r="U104" s="39"/>
      <c r="V104" s="39"/>
      <c r="W104" s="39"/>
      <c r="X104" s="39"/>
      <c r="Y104" s="39"/>
      <c r="Z104" s="39"/>
      <c r="AA104" s="181"/>
      <c r="AB104" s="39"/>
      <c r="AC104" s="39"/>
      <c r="AD104" s="39"/>
      <c r="AE104" s="39"/>
      <c r="AF104" s="39"/>
      <c r="AG104" s="39"/>
      <c r="AH104" s="39"/>
      <c r="AI104" s="39"/>
      <c r="AJ104" s="39"/>
      <c r="AK104" s="39"/>
      <c r="AL104" s="39"/>
      <c r="AM104" s="39"/>
      <c r="AN104" s="39"/>
      <c r="AO104" s="39"/>
      <c r="AP104" s="39"/>
      <c r="AQ104" s="39"/>
      <c r="AR104" s="39"/>
      <c r="AS104" s="39"/>
      <c r="AT104" s="39"/>
      <c r="AU104" s="39"/>
      <c r="AW104" s="145" t="str">
        <f t="shared" si="43"/>
        <v/>
      </c>
      <c r="AX104" s="146" t="str">
        <f t="shared" si="44"/>
        <v/>
      </c>
      <c r="AY104" s="147" t="str">
        <f t="shared" si="45"/>
        <v xml:space="preserve"> </v>
      </c>
      <c r="AZ104" s="145" t="str">
        <f t="shared" si="46"/>
        <v/>
      </c>
      <c r="BA104" s="146" t="str">
        <f t="shared" si="47"/>
        <v/>
      </c>
      <c r="BB104" s="147" t="str">
        <f t="shared" si="48"/>
        <v xml:space="preserve"> </v>
      </c>
      <c r="BC104" s="145" t="str">
        <f t="shared" si="49"/>
        <v/>
      </c>
      <c r="BD104" s="146" t="str">
        <f t="shared" si="50"/>
        <v/>
      </c>
      <c r="BE104" s="147" t="str">
        <f t="shared" si="51"/>
        <v xml:space="preserve"> </v>
      </c>
      <c r="BF104" s="145" t="str">
        <f t="shared" si="52"/>
        <v/>
      </c>
      <c r="BG104" s="146" t="str">
        <f t="shared" si="53"/>
        <v/>
      </c>
      <c r="BH104" s="148" t="str">
        <f t="shared" si="54"/>
        <v xml:space="preserve"> </v>
      </c>
      <c r="BI104" s="69" t="str">
        <f t="shared" si="55"/>
        <v/>
      </c>
      <c r="BJ104" s="70" t="str">
        <f t="shared" si="56"/>
        <v/>
      </c>
      <c r="BK104" s="142" t="str">
        <f t="shared" si="57"/>
        <v xml:space="preserve"> </v>
      </c>
      <c r="BL104" s="104"/>
      <c r="BM104" s="68">
        <f>COUNTIF('Student Tracking'!G103:N103,"&gt;=1")</f>
        <v>0</v>
      </c>
      <c r="BN104" s="104">
        <f>COUNTIF('Student Tracking'!G103:N103,"0")</f>
        <v>0</v>
      </c>
      <c r="BO104" s="85">
        <f t="shared" si="58"/>
        <v>0</v>
      </c>
      <c r="BP104" s="104" t="str">
        <f t="shared" si="36"/>
        <v/>
      </c>
      <c r="BQ104" s="104" t="str">
        <f t="shared" si="37"/>
        <v/>
      </c>
      <c r="BR104" s="104" t="str">
        <f t="shared" si="59"/>
        <v/>
      </c>
      <c r="BS104" s="303" t="str">
        <f t="shared" si="60"/>
        <v/>
      </c>
      <c r="BT104" s="104"/>
      <c r="BU104" s="68" t="str">
        <f t="shared" si="38"/>
        <v/>
      </c>
      <c r="BV104" s="91" t="str">
        <f t="shared" si="39"/>
        <v/>
      </c>
      <c r="BW104" s="91" t="str">
        <f t="shared" si="40"/>
        <v/>
      </c>
      <c r="BX104" s="91" t="str">
        <f t="shared" si="41"/>
        <v/>
      </c>
      <c r="BY104" s="91" t="str">
        <f t="shared" si="42"/>
        <v/>
      </c>
    </row>
    <row r="105" spans="1:77" x14ac:dyDescent="0.35">
      <c r="A105" s="73">
        <f>'Student Tracking'!A104</f>
        <v>0</v>
      </c>
      <c r="B105" s="73">
        <f>'Student Tracking'!B104</f>
        <v>0</v>
      </c>
      <c r="C105" s="74">
        <f>'Student Tracking'!D104</f>
        <v>0</v>
      </c>
      <c r="D105" s="184" t="str">
        <f>IF('Student Tracking'!E104,'Student Tracking'!E104,"")</f>
        <v/>
      </c>
      <c r="E105" s="184" t="str">
        <f>IF('Student Tracking'!F104,'Student Tracking'!F104,"")</f>
        <v/>
      </c>
      <c r="F105" s="182"/>
      <c r="G105" s="40"/>
      <c r="H105" s="40"/>
      <c r="I105" s="40"/>
      <c r="J105" s="40"/>
      <c r="K105" s="40"/>
      <c r="L105" s="40"/>
      <c r="M105" s="40"/>
      <c r="N105" s="40"/>
      <c r="O105" s="40"/>
      <c r="P105" s="40"/>
      <c r="Q105" s="40"/>
      <c r="R105" s="40"/>
      <c r="S105" s="40"/>
      <c r="T105" s="40"/>
      <c r="U105" s="40"/>
      <c r="V105" s="40"/>
      <c r="W105" s="40"/>
      <c r="X105" s="40"/>
      <c r="Y105" s="40"/>
      <c r="Z105" s="40"/>
      <c r="AA105" s="182"/>
      <c r="AB105" s="40"/>
      <c r="AC105" s="40"/>
      <c r="AD105" s="40"/>
      <c r="AE105" s="40"/>
      <c r="AF105" s="40"/>
      <c r="AG105" s="40"/>
      <c r="AH105" s="40"/>
      <c r="AI105" s="40"/>
      <c r="AJ105" s="40"/>
      <c r="AK105" s="40"/>
      <c r="AL105" s="40"/>
      <c r="AM105" s="40"/>
      <c r="AN105" s="40"/>
      <c r="AO105" s="40"/>
      <c r="AP105" s="40"/>
      <c r="AQ105" s="40"/>
      <c r="AR105" s="40"/>
      <c r="AS105" s="40"/>
      <c r="AT105" s="40"/>
      <c r="AU105" s="40"/>
      <c r="AW105" s="145" t="str">
        <f t="shared" si="43"/>
        <v/>
      </c>
      <c r="AX105" s="146" t="str">
        <f t="shared" si="44"/>
        <v/>
      </c>
      <c r="AY105" s="147" t="str">
        <f t="shared" si="45"/>
        <v xml:space="preserve"> </v>
      </c>
      <c r="AZ105" s="145" t="str">
        <f t="shared" si="46"/>
        <v/>
      </c>
      <c r="BA105" s="146" t="str">
        <f t="shared" si="47"/>
        <v/>
      </c>
      <c r="BB105" s="147" t="str">
        <f t="shared" si="48"/>
        <v xml:space="preserve"> </v>
      </c>
      <c r="BC105" s="145" t="str">
        <f t="shared" si="49"/>
        <v/>
      </c>
      <c r="BD105" s="146" t="str">
        <f t="shared" si="50"/>
        <v/>
      </c>
      <c r="BE105" s="147" t="str">
        <f t="shared" si="51"/>
        <v xml:space="preserve"> </v>
      </c>
      <c r="BF105" s="145" t="str">
        <f t="shared" si="52"/>
        <v/>
      </c>
      <c r="BG105" s="146" t="str">
        <f t="shared" si="53"/>
        <v/>
      </c>
      <c r="BH105" s="148" t="str">
        <f t="shared" si="54"/>
        <v xml:space="preserve"> </v>
      </c>
      <c r="BI105" s="69" t="str">
        <f t="shared" si="55"/>
        <v/>
      </c>
      <c r="BJ105" s="70" t="str">
        <f t="shared" si="56"/>
        <v/>
      </c>
      <c r="BK105" s="142" t="str">
        <f t="shared" si="57"/>
        <v xml:space="preserve"> </v>
      </c>
      <c r="BL105" s="104"/>
      <c r="BM105" s="68">
        <f>COUNTIF('Student Tracking'!G104:N104,"&gt;=1")</f>
        <v>0</v>
      </c>
      <c r="BN105" s="104">
        <f>COUNTIF('Student Tracking'!G104:N104,"0")</f>
        <v>0</v>
      </c>
      <c r="BO105" s="85">
        <f t="shared" si="58"/>
        <v>0</v>
      </c>
      <c r="BP105" s="104" t="str">
        <f t="shared" si="36"/>
        <v/>
      </c>
      <c r="BQ105" s="104" t="str">
        <f t="shared" si="37"/>
        <v/>
      </c>
      <c r="BR105" s="104" t="str">
        <f t="shared" si="59"/>
        <v/>
      </c>
      <c r="BS105" s="303" t="str">
        <f t="shared" si="60"/>
        <v/>
      </c>
      <c r="BT105" s="104"/>
      <c r="BU105" s="68" t="str">
        <f t="shared" si="38"/>
        <v/>
      </c>
      <c r="BV105" s="91" t="str">
        <f t="shared" si="39"/>
        <v/>
      </c>
      <c r="BW105" s="91" t="str">
        <f t="shared" si="40"/>
        <v/>
      </c>
      <c r="BX105" s="91" t="str">
        <f t="shared" si="41"/>
        <v/>
      </c>
      <c r="BY105" s="91" t="str">
        <f t="shared" si="42"/>
        <v/>
      </c>
    </row>
    <row r="106" spans="1:77" x14ac:dyDescent="0.35">
      <c r="A106" s="73">
        <f>'Student Tracking'!A105</f>
        <v>0</v>
      </c>
      <c r="B106" s="73">
        <f>'Student Tracking'!B105</f>
        <v>0</v>
      </c>
      <c r="C106" s="74">
        <f>'Student Tracking'!D105</f>
        <v>0</v>
      </c>
      <c r="D106" s="184" t="str">
        <f>IF('Student Tracking'!E105,'Student Tracking'!E105,"")</f>
        <v/>
      </c>
      <c r="E106" s="184" t="str">
        <f>IF('Student Tracking'!F105,'Student Tracking'!F105,"")</f>
        <v/>
      </c>
      <c r="F106" s="181"/>
      <c r="G106" s="39"/>
      <c r="H106" s="39"/>
      <c r="I106" s="39"/>
      <c r="J106" s="39"/>
      <c r="K106" s="39"/>
      <c r="L106" s="39"/>
      <c r="M106" s="39"/>
      <c r="N106" s="39"/>
      <c r="O106" s="39"/>
      <c r="P106" s="39"/>
      <c r="Q106" s="39"/>
      <c r="R106" s="39"/>
      <c r="S106" s="39"/>
      <c r="T106" s="39"/>
      <c r="U106" s="39"/>
      <c r="V106" s="39"/>
      <c r="W106" s="39"/>
      <c r="X106" s="39"/>
      <c r="Y106" s="39"/>
      <c r="Z106" s="39"/>
      <c r="AA106" s="181"/>
      <c r="AB106" s="39"/>
      <c r="AC106" s="39"/>
      <c r="AD106" s="39"/>
      <c r="AE106" s="39"/>
      <c r="AF106" s="39"/>
      <c r="AG106" s="39"/>
      <c r="AH106" s="39"/>
      <c r="AI106" s="39"/>
      <c r="AJ106" s="39"/>
      <c r="AK106" s="39"/>
      <c r="AL106" s="39"/>
      <c r="AM106" s="39"/>
      <c r="AN106" s="39"/>
      <c r="AO106" s="39"/>
      <c r="AP106" s="39"/>
      <c r="AQ106" s="39"/>
      <c r="AR106" s="39"/>
      <c r="AS106" s="39"/>
      <c r="AT106" s="39"/>
      <c r="AU106" s="39"/>
      <c r="AW106" s="145" t="str">
        <f t="shared" si="43"/>
        <v/>
      </c>
      <c r="AX106" s="146" t="str">
        <f t="shared" si="44"/>
        <v/>
      </c>
      <c r="AY106" s="147" t="str">
        <f t="shared" si="45"/>
        <v xml:space="preserve"> </v>
      </c>
      <c r="AZ106" s="145" t="str">
        <f t="shared" si="46"/>
        <v/>
      </c>
      <c r="BA106" s="146" t="str">
        <f t="shared" si="47"/>
        <v/>
      </c>
      <c r="BB106" s="147" t="str">
        <f t="shared" si="48"/>
        <v xml:space="preserve"> </v>
      </c>
      <c r="BC106" s="145" t="str">
        <f t="shared" si="49"/>
        <v/>
      </c>
      <c r="BD106" s="146" t="str">
        <f t="shared" si="50"/>
        <v/>
      </c>
      <c r="BE106" s="147" t="str">
        <f t="shared" si="51"/>
        <v xml:space="preserve"> </v>
      </c>
      <c r="BF106" s="145" t="str">
        <f t="shared" si="52"/>
        <v/>
      </c>
      <c r="BG106" s="146" t="str">
        <f t="shared" si="53"/>
        <v/>
      </c>
      <c r="BH106" s="148" t="str">
        <f t="shared" si="54"/>
        <v xml:space="preserve"> </v>
      </c>
      <c r="BI106" s="69" t="str">
        <f t="shared" si="55"/>
        <v/>
      </c>
      <c r="BJ106" s="70" t="str">
        <f t="shared" si="56"/>
        <v/>
      </c>
      <c r="BK106" s="142" t="str">
        <f t="shared" si="57"/>
        <v xml:space="preserve"> </v>
      </c>
      <c r="BL106" s="104"/>
      <c r="BM106" s="68">
        <f>COUNTIF('Student Tracking'!G105:N105,"&gt;=1")</f>
        <v>0</v>
      </c>
      <c r="BN106" s="104">
        <f>COUNTIF('Student Tracking'!G105:N105,"0")</f>
        <v>0</v>
      </c>
      <c r="BO106" s="85">
        <f t="shared" si="58"/>
        <v>0</v>
      </c>
      <c r="BP106" s="104" t="str">
        <f t="shared" si="36"/>
        <v/>
      </c>
      <c r="BQ106" s="104" t="str">
        <f t="shared" si="37"/>
        <v/>
      </c>
      <c r="BR106" s="104" t="str">
        <f t="shared" si="59"/>
        <v/>
      </c>
      <c r="BS106" s="303" t="str">
        <f t="shared" si="60"/>
        <v/>
      </c>
      <c r="BT106" s="104"/>
      <c r="BU106" s="68" t="str">
        <f t="shared" si="38"/>
        <v/>
      </c>
      <c r="BV106" s="91" t="str">
        <f t="shared" si="39"/>
        <v/>
      </c>
      <c r="BW106" s="91" t="str">
        <f t="shared" si="40"/>
        <v/>
      </c>
      <c r="BX106" s="91" t="str">
        <f t="shared" si="41"/>
        <v/>
      </c>
      <c r="BY106" s="91" t="str">
        <f t="shared" si="42"/>
        <v/>
      </c>
    </row>
    <row r="107" spans="1:77" x14ac:dyDescent="0.35">
      <c r="A107" s="73">
        <f>'Student Tracking'!A106</f>
        <v>0</v>
      </c>
      <c r="B107" s="73">
        <f>'Student Tracking'!B106</f>
        <v>0</v>
      </c>
      <c r="C107" s="74">
        <f>'Student Tracking'!D106</f>
        <v>0</v>
      </c>
      <c r="D107" s="184" t="str">
        <f>IF('Student Tracking'!E106,'Student Tracking'!E106,"")</f>
        <v/>
      </c>
      <c r="E107" s="184" t="str">
        <f>IF('Student Tracking'!F106,'Student Tracking'!F106,"")</f>
        <v/>
      </c>
      <c r="F107" s="182"/>
      <c r="G107" s="40"/>
      <c r="H107" s="40"/>
      <c r="I107" s="40"/>
      <c r="J107" s="40"/>
      <c r="K107" s="40"/>
      <c r="L107" s="40"/>
      <c r="M107" s="40"/>
      <c r="N107" s="40"/>
      <c r="O107" s="40"/>
      <c r="P107" s="40"/>
      <c r="Q107" s="40"/>
      <c r="R107" s="40"/>
      <c r="S107" s="40"/>
      <c r="T107" s="40"/>
      <c r="U107" s="40"/>
      <c r="V107" s="40"/>
      <c r="W107" s="40"/>
      <c r="X107" s="40"/>
      <c r="Y107" s="40"/>
      <c r="Z107" s="40"/>
      <c r="AA107" s="182"/>
      <c r="AB107" s="40"/>
      <c r="AC107" s="40"/>
      <c r="AD107" s="40"/>
      <c r="AE107" s="40"/>
      <c r="AF107" s="40"/>
      <c r="AG107" s="40"/>
      <c r="AH107" s="40"/>
      <c r="AI107" s="40"/>
      <c r="AJ107" s="40"/>
      <c r="AK107" s="40"/>
      <c r="AL107" s="40"/>
      <c r="AM107" s="40"/>
      <c r="AN107" s="40"/>
      <c r="AO107" s="40"/>
      <c r="AP107" s="40"/>
      <c r="AQ107" s="40"/>
      <c r="AR107" s="40"/>
      <c r="AS107" s="40"/>
      <c r="AT107" s="40"/>
      <c r="AU107" s="40"/>
      <c r="AW107" s="145" t="str">
        <f t="shared" si="43"/>
        <v/>
      </c>
      <c r="AX107" s="146" t="str">
        <f t="shared" si="44"/>
        <v/>
      </c>
      <c r="AY107" s="147" t="str">
        <f t="shared" si="45"/>
        <v xml:space="preserve"> </v>
      </c>
      <c r="AZ107" s="145" t="str">
        <f t="shared" si="46"/>
        <v/>
      </c>
      <c r="BA107" s="146" t="str">
        <f t="shared" si="47"/>
        <v/>
      </c>
      <c r="BB107" s="147" t="str">
        <f t="shared" si="48"/>
        <v xml:space="preserve"> </v>
      </c>
      <c r="BC107" s="145" t="str">
        <f t="shared" si="49"/>
        <v/>
      </c>
      <c r="BD107" s="146" t="str">
        <f t="shared" si="50"/>
        <v/>
      </c>
      <c r="BE107" s="147" t="str">
        <f t="shared" si="51"/>
        <v xml:space="preserve"> </v>
      </c>
      <c r="BF107" s="145" t="str">
        <f t="shared" si="52"/>
        <v/>
      </c>
      <c r="BG107" s="146" t="str">
        <f t="shared" si="53"/>
        <v/>
      </c>
      <c r="BH107" s="148" t="str">
        <f t="shared" si="54"/>
        <v xml:space="preserve"> </v>
      </c>
      <c r="BI107" s="69" t="str">
        <f t="shared" si="55"/>
        <v/>
      </c>
      <c r="BJ107" s="70" t="str">
        <f t="shared" si="56"/>
        <v/>
      </c>
      <c r="BK107" s="142" t="str">
        <f t="shared" si="57"/>
        <v xml:space="preserve"> </v>
      </c>
      <c r="BL107" s="104"/>
      <c r="BM107" s="68">
        <f>COUNTIF('Student Tracking'!G106:N106,"&gt;=1")</f>
        <v>0</v>
      </c>
      <c r="BN107" s="104">
        <f>COUNTIF('Student Tracking'!G106:N106,"0")</f>
        <v>0</v>
      </c>
      <c r="BO107" s="85">
        <f t="shared" si="58"/>
        <v>0</v>
      </c>
      <c r="BP107" s="104" t="str">
        <f t="shared" si="36"/>
        <v/>
      </c>
      <c r="BQ107" s="104" t="str">
        <f t="shared" si="37"/>
        <v/>
      </c>
      <c r="BR107" s="104" t="str">
        <f t="shared" si="59"/>
        <v/>
      </c>
      <c r="BS107" s="303" t="str">
        <f t="shared" si="60"/>
        <v/>
      </c>
      <c r="BT107" s="104"/>
      <c r="BU107" s="68" t="str">
        <f t="shared" si="38"/>
        <v/>
      </c>
      <c r="BV107" s="91" t="str">
        <f t="shared" si="39"/>
        <v/>
      </c>
      <c r="BW107" s="91" t="str">
        <f t="shared" si="40"/>
        <v/>
      </c>
      <c r="BX107" s="91" t="str">
        <f t="shared" si="41"/>
        <v/>
      </c>
      <c r="BY107" s="91" t="str">
        <f t="shared" si="42"/>
        <v/>
      </c>
    </row>
    <row r="108" spans="1:77" x14ac:dyDescent="0.35">
      <c r="A108" s="73">
        <f>'Student Tracking'!A107</f>
        <v>0</v>
      </c>
      <c r="B108" s="73">
        <f>'Student Tracking'!B107</f>
        <v>0</v>
      </c>
      <c r="C108" s="74">
        <f>'Student Tracking'!D107</f>
        <v>0</v>
      </c>
      <c r="D108" s="184" t="str">
        <f>IF('Student Tracking'!E107,'Student Tracking'!E107,"")</f>
        <v/>
      </c>
      <c r="E108" s="184" t="str">
        <f>IF('Student Tracking'!F107,'Student Tracking'!F107,"")</f>
        <v/>
      </c>
      <c r="F108" s="181"/>
      <c r="G108" s="39"/>
      <c r="H108" s="39"/>
      <c r="I108" s="39"/>
      <c r="J108" s="39"/>
      <c r="K108" s="39"/>
      <c r="L108" s="39"/>
      <c r="M108" s="39"/>
      <c r="N108" s="39"/>
      <c r="O108" s="39"/>
      <c r="P108" s="39"/>
      <c r="Q108" s="39"/>
      <c r="R108" s="39"/>
      <c r="S108" s="39"/>
      <c r="T108" s="39"/>
      <c r="U108" s="39"/>
      <c r="V108" s="39"/>
      <c r="W108" s="39"/>
      <c r="X108" s="39"/>
      <c r="Y108" s="39"/>
      <c r="Z108" s="39"/>
      <c r="AA108" s="181"/>
      <c r="AB108" s="39"/>
      <c r="AC108" s="39"/>
      <c r="AD108" s="39"/>
      <c r="AE108" s="39"/>
      <c r="AF108" s="39"/>
      <c r="AG108" s="39"/>
      <c r="AH108" s="39"/>
      <c r="AI108" s="39"/>
      <c r="AJ108" s="39"/>
      <c r="AK108" s="39"/>
      <c r="AL108" s="39"/>
      <c r="AM108" s="39"/>
      <c r="AN108" s="39"/>
      <c r="AO108" s="39"/>
      <c r="AP108" s="39"/>
      <c r="AQ108" s="39"/>
      <c r="AR108" s="39"/>
      <c r="AS108" s="39"/>
      <c r="AT108" s="39"/>
      <c r="AU108" s="39"/>
      <c r="AW108" s="145" t="str">
        <f t="shared" si="43"/>
        <v/>
      </c>
      <c r="AX108" s="146" t="str">
        <f t="shared" si="44"/>
        <v/>
      </c>
      <c r="AY108" s="147" t="str">
        <f t="shared" si="45"/>
        <v xml:space="preserve"> </v>
      </c>
      <c r="AZ108" s="145" t="str">
        <f t="shared" si="46"/>
        <v/>
      </c>
      <c r="BA108" s="146" t="str">
        <f t="shared" si="47"/>
        <v/>
      </c>
      <c r="BB108" s="147" t="str">
        <f t="shared" si="48"/>
        <v xml:space="preserve"> </v>
      </c>
      <c r="BC108" s="145" t="str">
        <f t="shared" si="49"/>
        <v/>
      </c>
      <c r="BD108" s="146" t="str">
        <f t="shared" si="50"/>
        <v/>
      </c>
      <c r="BE108" s="147" t="str">
        <f t="shared" si="51"/>
        <v xml:space="preserve"> </v>
      </c>
      <c r="BF108" s="145" t="str">
        <f t="shared" si="52"/>
        <v/>
      </c>
      <c r="BG108" s="146" t="str">
        <f t="shared" si="53"/>
        <v/>
      </c>
      <c r="BH108" s="148" t="str">
        <f t="shared" si="54"/>
        <v xml:space="preserve"> </v>
      </c>
      <c r="BI108" s="69" t="str">
        <f t="shared" si="55"/>
        <v/>
      </c>
      <c r="BJ108" s="70" t="str">
        <f t="shared" si="56"/>
        <v/>
      </c>
      <c r="BK108" s="142" t="str">
        <f t="shared" si="57"/>
        <v xml:space="preserve"> </v>
      </c>
      <c r="BL108" s="104"/>
      <c r="BM108" s="68">
        <f>COUNTIF('Student Tracking'!G107:N107,"&gt;=1")</f>
        <v>0</v>
      </c>
      <c r="BN108" s="104">
        <f>COUNTIF('Student Tracking'!G107:N107,"0")</f>
        <v>0</v>
      </c>
      <c r="BO108" s="85">
        <f t="shared" si="58"/>
        <v>0</v>
      </c>
      <c r="BP108" s="104" t="str">
        <f t="shared" si="36"/>
        <v/>
      </c>
      <c r="BQ108" s="104" t="str">
        <f t="shared" si="37"/>
        <v/>
      </c>
      <c r="BR108" s="104" t="str">
        <f t="shared" si="59"/>
        <v/>
      </c>
      <c r="BS108" s="303" t="str">
        <f t="shared" si="60"/>
        <v/>
      </c>
      <c r="BT108" s="104"/>
      <c r="BU108" s="68" t="str">
        <f t="shared" si="38"/>
        <v/>
      </c>
      <c r="BV108" s="91" t="str">
        <f t="shared" si="39"/>
        <v/>
      </c>
      <c r="BW108" s="91" t="str">
        <f t="shared" si="40"/>
        <v/>
      </c>
      <c r="BX108" s="91" t="str">
        <f t="shared" si="41"/>
        <v/>
      </c>
      <c r="BY108" s="91" t="str">
        <f t="shared" si="42"/>
        <v/>
      </c>
    </row>
    <row r="109" spans="1:77" x14ac:dyDescent="0.35">
      <c r="A109" s="73">
        <f>'Student Tracking'!A108</f>
        <v>0</v>
      </c>
      <c r="B109" s="73">
        <f>'Student Tracking'!B108</f>
        <v>0</v>
      </c>
      <c r="C109" s="74">
        <f>'Student Tracking'!D108</f>
        <v>0</v>
      </c>
      <c r="D109" s="184" t="str">
        <f>IF('Student Tracking'!E108,'Student Tracking'!E108,"")</f>
        <v/>
      </c>
      <c r="E109" s="184" t="str">
        <f>IF('Student Tracking'!F108,'Student Tracking'!F108,"")</f>
        <v/>
      </c>
      <c r="F109" s="182"/>
      <c r="G109" s="40"/>
      <c r="H109" s="40"/>
      <c r="I109" s="40"/>
      <c r="J109" s="40"/>
      <c r="K109" s="40"/>
      <c r="L109" s="40"/>
      <c r="M109" s="40"/>
      <c r="N109" s="40"/>
      <c r="O109" s="40"/>
      <c r="P109" s="40"/>
      <c r="Q109" s="40"/>
      <c r="R109" s="40"/>
      <c r="S109" s="40"/>
      <c r="T109" s="40"/>
      <c r="U109" s="40"/>
      <c r="V109" s="40"/>
      <c r="W109" s="40"/>
      <c r="X109" s="40"/>
      <c r="Y109" s="40"/>
      <c r="Z109" s="40"/>
      <c r="AA109" s="182"/>
      <c r="AB109" s="40"/>
      <c r="AC109" s="40"/>
      <c r="AD109" s="40"/>
      <c r="AE109" s="40"/>
      <c r="AF109" s="40"/>
      <c r="AG109" s="40"/>
      <c r="AH109" s="40"/>
      <c r="AI109" s="40"/>
      <c r="AJ109" s="40"/>
      <c r="AK109" s="40"/>
      <c r="AL109" s="40"/>
      <c r="AM109" s="40"/>
      <c r="AN109" s="40"/>
      <c r="AO109" s="40"/>
      <c r="AP109" s="40"/>
      <c r="AQ109" s="40"/>
      <c r="AR109" s="40"/>
      <c r="AS109" s="40"/>
      <c r="AT109" s="40"/>
      <c r="AU109" s="40"/>
      <c r="AW109" s="145" t="str">
        <f t="shared" si="43"/>
        <v/>
      </c>
      <c r="AX109" s="146" t="str">
        <f t="shared" si="44"/>
        <v/>
      </c>
      <c r="AY109" s="147" t="str">
        <f t="shared" si="45"/>
        <v xml:space="preserve"> </v>
      </c>
      <c r="AZ109" s="145" t="str">
        <f t="shared" si="46"/>
        <v/>
      </c>
      <c r="BA109" s="146" t="str">
        <f t="shared" si="47"/>
        <v/>
      </c>
      <c r="BB109" s="147" t="str">
        <f t="shared" si="48"/>
        <v xml:space="preserve"> </v>
      </c>
      <c r="BC109" s="145" t="str">
        <f t="shared" si="49"/>
        <v/>
      </c>
      <c r="BD109" s="146" t="str">
        <f t="shared" si="50"/>
        <v/>
      </c>
      <c r="BE109" s="147" t="str">
        <f t="shared" si="51"/>
        <v xml:space="preserve"> </v>
      </c>
      <c r="BF109" s="145" t="str">
        <f t="shared" si="52"/>
        <v/>
      </c>
      <c r="BG109" s="146" t="str">
        <f t="shared" si="53"/>
        <v/>
      </c>
      <c r="BH109" s="148" t="str">
        <f t="shared" si="54"/>
        <v xml:space="preserve"> </v>
      </c>
      <c r="BI109" s="69" t="str">
        <f t="shared" si="55"/>
        <v/>
      </c>
      <c r="BJ109" s="70" t="str">
        <f t="shared" si="56"/>
        <v/>
      </c>
      <c r="BK109" s="142" t="str">
        <f t="shared" si="57"/>
        <v xml:space="preserve"> </v>
      </c>
      <c r="BL109" s="104"/>
      <c r="BM109" s="68">
        <f>COUNTIF('Student Tracking'!G108:N108,"&gt;=1")</f>
        <v>0</v>
      </c>
      <c r="BN109" s="104">
        <f>COUNTIF('Student Tracking'!G108:N108,"0")</f>
        <v>0</v>
      </c>
      <c r="BO109" s="85">
        <f t="shared" si="58"/>
        <v>0</v>
      </c>
      <c r="BP109" s="104" t="str">
        <f t="shared" si="36"/>
        <v/>
      </c>
      <c r="BQ109" s="104" t="str">
        <f t="shared" si="37"/>
        <v/>
      </c>
      <c r="BR109" s="104" t="str">
        <f t="shared" si="59"/>
        <v/>
      </c>
      <c r="BS109" s="303" t="str">
        <f t="shared" si="60"/>
        <v/>
      </c>
      <c r="BT109" s="104"/>
      <c r="BU109" s="68" t="str">
        <f t="shared" si="38"/>
        <v/>
      </c>
      <c r="BV109" s="91" t="str">
        <f t="shared" si="39"/>
        <v/>
      </c>
      <c r="BW109" s="91" t="str">
        <f t="shared" si="40"/>
        <v/>
      </c>
      <c r="BX109" s="91" t="str">
        <f t="shared" si="41"/>
        <v/>
      </c>
      <c r="BY109" s="91" t="str">
        <f t="shared" si="42"/>
        <v/>
      </c>
    </row>
    <row r="110" spans="1:77" x14ac:dyDescent="0.35">
      <c r="A110" s="73">
        <f>'Student Tracking'!A109</f>
        <v>0</v>
      </c>
      <c r="B110" s="73">
        <f>'Student Tracking'!B109</f>
        <v>0</v>
      </c>
      <c r="C110" s="74">
        <f>'Student Tracking'!D109</f>
        <v>0</v>
      </c>
      <c r="D110" s="184" t="str">
        <f>IF('Student Tracking'!E109,'Student Tracking'!E109,"")</f>
        <v/>
      </c>
      <c r="E110" s="184" t="str">
        <f>IF('Student Tracking'!F109,'Student Tracking'!F109,"")</f>
        <v/>
      </c>
      <c r="F110" s="181"/>
      <c r="G110" s="39"/>
      <c r="H110" s="39"/>
      <c r="I110" s="39"/>
      <c r="J110" s="39"/>
      <c r="K110" s="39"/>
      <c r="L110" s="39"/>
      <c r="M110" s="39"/>
      <c r="N110" s="39"/>
      <c r="O110" s="39"/>
      <c r="P110" s="39"/>
      <c r="Q110" s="39"/>
      <c r="R110" s="39"/>
      <c r="S110" s="39"/>
      <c r="T110" s="39"/>
      <c r="U110" s="39"/>
      <c r="V110" s="39"/>
      <c r="W110" s="39"/>
      <c r="X110" s="39"/>
      <c r="Y110" s="39"/>
      <c r="Z110" s="39"/>
      <c r="AA110" s="181"/>
      <c r="AB110" s="39"/>
      <c r="AC110" s="39"/>
      <c r="AD110" s="39"/>
      <c r="AE110" s="39"/>
      <c r="AF110" s="39"/>
      <c r="AG110" s="39"/>
      <c r="AH110" s="39"/>
      <c r="AI110" s="39"/>
      <c r="AJ110" s="39"/>
      <c r="AK110" s="39"/>
      <c r="AL110" s="39"/>
      <c r="AM110" s="39"/>
      <c r="AN110" s="39"/>
      <c r="AO110" s="39"/>
      <c r="AP110" s="39"/>
      <c r="AQ110" s="39"/>
      <c r="AR110" s="39"/>
      <c r="AS110" s="39"/>
      <c r="AT110" s="39"/>
      <c r="AU110" s="39"/>
      <c r="AW110" s="145" t="str">
        <f t="shared" si="43"/>
        <v/>
      </c>
      <c r="AX110" s="146" t="str">
        <f t="shared" si="44"/>
        <v/>
      </c>
      <c r="AY110" s="147" t="str">
        <f t="shared" si="45"/>
        <v xml:space="preserve"> </v>
      </c>
      <c r="AZ110" s="145" t="str">
        <f t="shared" si="46"/>
        <v/>
      </c>
      <c r="BA110" s="146" t="str">
        <f t="shared" si="47"/>
        <v/>
      </c>
      <c r="BB110" s="147" t="str">
        <f t="shared" si="48"/>
        <v xml:space="preserve"> </v>
      </c>
      <c r="BC110" s="145" t="str">
        <f t="shared" si="49"/>
        <v/>
      </c>
      <c r="BD110" s="146" t="str">
        <f t="shared" si="50"/>
        <v/>
      </c>
      <c r="BE110" s="147" t="str">
        <f t="shared" si="51"/>
        <v xml:space="preserve"> </v>
      </c>
      <c r="BF110" s="145" t="str">
        <f t="shared" si="52"/>
        <v/>
      </c>
      <c r="BG110" s="146" t="str">
        <f t="shared" si="53"/>
        <v/>
      </c>
      <c r="BH110" s="148" t="str">
        <f t="shared" si="54"/>
        <v xml:space="preserve"> </v>
      </c>
      <c r="BI110" s="69" t="str">
        <f t="shared" si="55"/>
        <v/>
      </c>
      <c r="BJ110" s="70" t="str">
        <f t="shared" si="56"/>
        <v/>
      </c>
      <c r="BK110" s="142" t="str">
        <f t="shared" si="57"/>
        <v xml:space="preserve"> </v>
      </c>
      <c r="BL110" s="104"/>
      <c r="BM110" s="68">
        <f>COUNTIF('Student Tracking'!G109:N109,"&gt;=1")</f>
        <v>0</v>
      </c>
      <c r="BN110" s="104">
        <f>COUNTIF('Student Tracking'!G109:N109,"0")</f>
        <v>0</v>
      </c>
      <c r="BO110" s="85">
        <f t="shared" si="58"/>
        <v>0</v>
      </c>
      <c r="BP110" s="104" t="str">
        <f t="shared" si="36"/>
        <v/>
      </c>
      <c r="BQ110" s="104" t="str">
        <f t="shared" si="37"/>
        <v/>
      </c>
      <c r="BR110" s="104" t="str">
        <f t="shared" si="59"/>
        <v/>
      </c>
      <c r="BS110" s="303" t="str">
        <f t="shared" si="60"/>
        <v/>
      </c>
      <c r="BT110" s="104"/>
      <c r="BU110" s="68" t="str">
        <f t="shared" si="38"/>
        <v/>
      </c>
      <c r="BV110" s="91" t="str">
        <f t="shared" si="39"/>
        <v/>
      </c>
      <c r="BW110" s="91" t="str">
        <f t="shared" si="40"/>
        <v/>
      </c>
      <c r="BX110" s="91" t="str">
        <f t="shared" si="41"/>
        <v/>
      </c>
      <c r="BY110" s="91" t="str">
        <f t="shared" si="42"/>
        <v/>
      </c>
    </row>
    <row r="111" spans="1:77" x14ac:dyDescent="0.35">
      <c r="A111" s="73">
        <f>'Student Tracking'!A110</f>
        <v>0</v>
      </c>
      <c r="B111" s="73">
        <f>'Student Tracking'!B110</f>
        <v>0</v>
      </c>
      <c r="C111" s="74">
        <f>'Student Tracking'!D110</f>
        <v>0</v>
      </c>
      <c r="D111" s="184" t="str">
        <f>IF('Student Tracking'!E110,'Student Tracking'!E110,"")</f>
        <v/>
      </c>
      <c r="E111" s="184" t="str">
        <f>IF('Student Tracking'!F110,'Student Tracking'!F110,"")</f>
        <v/>
      </c>
      <c r="F111" s="182"/>
      <c r="G111" s="40"/>
      <c r="H111" s="40"/>
      <c r="I111" s="40"/>
      <c r="J111" s="40"/>
      <c r="K111" s="40"/>
      <c r="L111" s="40"/>
      <c r="M111" s="40"/>
      <c r="N111" s="40"/>
      <c r="O111" s="40"/>
      <c r="P111" s="40"/>
      <c r="Q111" s="40"/>
      <c r="R111" s="40"/>
      <c r="S111" s="40"/>
      <c r="T111" s="40"/>
      <c r="U111" s="40"/>
      <c r="V111" s="40"/>
      <c r="W111" s="40"/>
      <c r="X111" s="40"/>
      <c r="Y111" s="40"/>
      <c r="Z111" s="40"/>
      <c r="AA111" s="182"/>
      <c r="AB111" s="40"/>
      <c r="AC111" s="40"/>
      <c r="AD111" s="40"/>
      <c r="AE111" s="40"/>
      <c r="AF111" s="40"/>
      <c r="AG111" s="40"/>
      <c r="AH111" s="40"/>
      <c r="AI111" s="40"/>
      <c r="AJ111" s="40"/>
      <c r="AK111" s="40"/>
      <c r="AL111" s="40"/>
      <c r="AM111" s="40"/>
      <c r="AN111" s="40"/>
      <c r="AO111" s="40"/>
      <c r="AP111" s="40"/>
      <c r="AQ111" s="40"/>
      <c r="AR111" s="40"/>
      <c r="AS111" s="40"/>
      <c r="AT111" s="40"/>
      <c r="AU111" s="40"/>
      <c r="AW111" s="145" t="str">
        <f t="shared" si="43"/>
        <v/>
      </c>
      <c r="AX111" s="146" t="str">
        <f t="shared" si="44"/>
        <v/>
      </c>
      <c r="AY111" s="147" t="str">
        <f t="shared" si="45"/>
        <v xml:space="preserve"> </v>
      </c>
      <c r="AZ111" s="145" t="str">
        <f t="shared" si="46"/>
        <v/>
      </c>
      <c r="BA111" s="146" t="str">
        <f t="shared" si="47"/>
        <v/>
      </c>
      <c r="BB111" s="147" t="str">
        <f t="shared" si="48"/>
        <v xml:space="preserve"> </v>
      </c>
      <c r="BC111" s="145" t="str">
        <f t="shared" si="49"/>
        <v/>
      </c>
      <c r="BD111" s="146" t="str">
        <f t="shared" si="50"/>
        <v/>
      </c>
      <c r="BE111" s="147" t="str">
        <f t="shared" si="51"/>
        <v xml:space="preserve"> </v>
      </c>
      <c r="BF111" s="145" t="str">
        <f t="shared" si="52"/>
        <v/>
      </c>
      <c r="BG111" s="146" t="str">
        <f t="shared" si="53"/>
        <v/>
      </c>
      <c r="BH111" s="148" t="str">
        <f t="shared" si="54"/>
        <v xml:space="preserve"> </v>
      </c>
      <c r="BI111" s="69" t="str">
        <f t="shared" si="55"/>
        <v/>
      </c>
      <c r="BJ111" s="70" t="str">
        <f t="shared" si="56"/>
        <v/>
      </c>
      <c r="BK111" s="142" t="str">
        <f t="shared" si="57"/>
        <v xml:space="preserve"> </v>
      </c>
      <c r="BL111" s="104"/>
      <c r="BM111" s="68">
        <f>COUNTIF('Student Tracking'!G110:N110,"&gt;=1")</f>
        <v>0</v>
      </c>
      <c r="BN111" s="104">
        <f>COUNTIF('Student Tracking'!G110:N110,"0")</f>
        <v>0</v>
      </c>
      <c r="BO111" s="85">
        <f t="shared" si="58"/>
        <v>0</v>
      </c>
      <c r="BP111" s="104" t="str">
        <f t="shared" si="36"/>
        <v/>
      </c>
      <c r="BQ111" s="104" t="str">
        <f t="shared" si="37"/>
        <v/>
      </c>
      <c r="BR111" s="104" t="str">
        <f t="shared" si="59"/>
        <v/>
      </c>
      <c r="BS111" s="303" t="str">
        <f t="shared" si="60"/>
        <v/>
      </c>
      <c r="BT111" s="104"/>
      <c r="BU111" s="68" t="str">
        <f t="shared" si="38"/>
        <v/>
      </c>
      <c r="BV111" s="91" t="str">
        <f t="shared" si="39"/>
        <v/>
      </c>
      <c r="BW111" s="91" t="str">
        <f t="shared" si="40"/>
        <v/>
      </c>
      <c r="BX111" s="91" t="str">
        <f t="shared" si="41"/>
        <v/>
      </c>
      <c r="BY111" s="91" t="str">
        <f t="shared" si="42"/>
        <v/>
      </c>
    </row>
    <row r="112" spans="1:77" x14ac:dyDescent="0.35">
      <c r="A112" s="73">
        <f>'Student Tracking'!A111</f>
        <v>0</v>
      </c>
      <c r="B112" s="73">
        <f>'Student Tracking'!B111</f>
        <v>0</v>
      </c>
      <c r="C112" s="74">
        <f>'Student Tracking'!D111</f>
        <v>0</v>
      </c>
      <c r="D112" s="184" t="str">
        <f>IF('Student Tracking'!E111,'Student Tracking'!E111,"")</f>
        <v/>
      </c>
      <c r="E112" s="184" t="str">
        <f>IF('Student Tracking'!F111,'Student Tracking'!F111,"")</f>
        <v/>
      </c>
      <c r="F112" s="181"/>
      <c r="G112" s="39"/>
      <c r="H112" s="39"/>
      <c r="I112" s="39"/>
      <c r="J112" s="39"/>
      <c r="K112" s="39"/>
      <c r="L112" s="39"/>
      <c r="M112" s="39"/>
      <c r="N112" s="39"/>
      <c r="O112" s="39"/>
      <c r="P112" s="39"/>
      <c r="Q112" s="39"/>
      <c r="R112" s="39"/>
      <c r="S112" s="39"/>
      <c r="T112" s="39"/>
      <c r="U112" s="39"/>
      <c r="V112" s="39"/>
      <c r="W112" s="39"/>
      <c r="X112" s="39"/>
      <c r="Y112" s="39"/>
      <c r="Z112" s="39"/>
      <c r="AA112" s="181"/>
      <c r="AB112" s="39"/>
      <c r="AC112" s="39"/>
      <c r="AD112" s="39"/>
      <c r="AE112" s="39"/>
      <c r="AF112" s="39"/>
      <c r="AG112" s="39"/>
      <c r="AH112" s="39"/>
      <c r="AI112" s="39"/>
      <c r="AJ112" s="39"/>
      <c r="AK112" s="39"/>
      <c r="AL112" s="39"/>
      <c r="AM112" s="39"/>
      <c r="AN112" s="39"/>
      <c r="AO112" s="39"/>
      <c r="AP112" s="39"/>
      <c r="AQ112" s="39"/>
      <c r="AR112" s="39"/>
      <c r="AS112" s="39"/>
      <c r="AT112" s="39"/>
      <c r="AU112" s="39"/>
      <c r="AW112" s="145" t="str">
        <f t="shared" si="43"/>
        <v/>
      </c>
      <c r="AX112" s="146" t="str">
        <f t="shared" si="44"/>
        <v/>
      </c>
      <c r="AY112" s="147" t="str">
        <f t="shared" si="45"/>
        <v xml:space="preserve"> </v>
      </c>
      <c r="AZ112" s="145" t="str">
        <f t="shared" si="46"/>
        <v/>
      </c>
      <c r="BA112" s="146" t="str">
        <f t="shared" si="47"/>
        <v/>
      </c>
      <c r="BB112" s="147" t="str">
        <f t="shared" si="48"/>
        <v xml:space="preserve"> </v>
      </c>
      <c r="BC112" s="145" t="str">
        <f t="shared" si="49"/>
        <v/>
      </c>
      <c r="BD112" s="146" t="str">
        <f t="shared" si="50"/>
        <v/>
      </c>
      <c r="BE112" s="147" t="str">
        <f t="shared" si="51"/>
        <v xml:space="preserve"> </v>
      </c>
      <c r="BF112" s="145" t="str">
        <f t="shared" si="52"/>
        <v/>
      </c>
      <c r="BG112" s="146" t="str">
        <f t="shared" si="53"/>
        <v/>
      </c>
      <c r="BH112" s="148" t="str">
        <f t="shared" si="54"/>
        <v xml:space="preserve"> </v>
      </c>
      <c r="BI112" s="69" t="str">
        <f t="shared" si="55"/>
        <v/>
      </c>
      <c r="BJ112" s="70" t="str">
        <f t="shared" si="56"/>
        <v/>
      </c>
      <c r="BK112" s="142" t="str">
        <f t="shared" si="57"/>
        <v xml:space="preserve"> </v>
      </c>
      <c r="BL112" s="104"/>
      <c r="BM112" s="68">
        <f>COUNTIF('Student Tracking'!G111:N111,"&gt;=1")</f>
        <v>0</v>
      </c>
      <c r="BN112" s="104">
        <f>COUNTIF('Student Tracking'!G111:N111,"0")</f>
        <v>0</v>
      </c>
      <c r="BO112" s="85">
        <f t="shared" si="58"/>
        <v>0</v>
      </c>
      <c r="BP112" s="104" t="str">
        <f t="shared" si="36"/>
        <v/>
      </c>
      <c r="BQ112" s="104" t="str">
        <f t="shared" si="37"/>
        <v/>
      </c>
      <c r="BR112" s="104" t="str">
        <f t="shared" si="59"/>
        <v/>
      </c>
      <c r="BS112" s="303" t="str">
        <f t="shared" si="60"/>
        <v/>
      </c>
      <c r="BT112" s="104"/>
      <c r="BU112" s="68" t="str">
        <f t="shared" si="38"/>
        <v/>
      </c>
      <c r="BV112" s="91" t="str">
        <f t="shared" si="39"/>
        <v/>
      </c>
      <c r="BW112" s="91" t="str">
        <f t="shared" si="40"/>
        <v/>
      </c>
      <c r="BX112" s="91" t="str">
        <f t="shared" si="41"/>
        <v/>
      </c>
      <c r="BY112" s="91" t="str">
        <f t="shared" si="42"/>
        <v/>
      </c>
    </row>
    <row r="113" spans="1:77" x14ac:dyDescent="0.35">
      <c r="A113" s="73">
        <f>'Student Tracking'!A112</f>
        <v>0</v>
      </c>
      <c r="B113" s="73">
        <f>'Student Tracking'!B112</f>
        <v>0</v>
      </c>
      <c r="C113" s="74">
        <f>'Student Tracking'!D112</f>
        <v>0</v>
      </c>
      <c r="D113" s="184" t="str">
        <f>IF('Student Tracking'!E112,'Student Tracking'!E112,"")</f>
        <v/>
      </c>
      <c r="E113" s="184" t="str">
        <f>IF('Student Tracking'!F112,'Student Tracking'!F112,"")</f>
        <v/>
      </c>
      <c r="F113" s="182"/>
      <c r="G113" s="40"/>
      <c r="H113" s="40"/>
      <c r="I113" s="40"/>
      <c r="J113" s="40"/>
      <c r="K113" s="40"/>
      <c r="L113" s="40"/>
      <c r="M113" s="40"/>
      <c r="N113" s="40"/>
      <c r="O113" s="40"/>
      <c r="P113" s="40"/>
      <c r="Q113" s="40"/>
      <c r="R113" s="40"/>
      <c r="S113" s="40"/>
      <c r="T113" s="40"/>
      <c r="U113" s="40"/>
      <c r="V113" s="40"/>
      <c r="W113" s="40"/>
      <c r="X113" s="40"/>
      <c r="Y113" s="40"/>
      <c r="Z113" s="40"/>
      <c r="AA113" s="182"/>
      <c r="AB113" s="40"/>
      <c r="AC113" s="40"/>
      <c r="AD113" s="40"/>
      <c r="AE113" s="40"/>
      <c r="AF113" s="40"/>
      <c r="AG113" s="40"/>
      <c r="AH113" s="40"/>
      <c r="AI113" s="40"/>
      <c r="AJ113" s="40"/>
      <c r="AK113" s="40"/>
      <c r="AL113" s="40"/>
      <c r="AM113" s="40"/>
      <c r="AN113" s="40"/>
      <c r="AO113" s="40"/>
      <c r="AP113" s="40"/>
      <c r="AQ113" s="40"/>
      <c r="AR113" s="40"/>
      <c r="AS113" s="40"/>
      <c r="AT113" s="40"/>
      <c r="AU113" s="40"/>
      <c r="AW113" s="145" t="str">
        <f t="shared" si="43"/>
        <v/>
      </c>
      <c r="AX113" s="146" t="str">
        <f t="shared" si="44"/>
        <v/>
      </c>
      <c r="AY113" s="147" t="str">
        <f t="shared" si="45"/>
        <v xml:space="preserve"> </v>
      </c>
      <c r="AZ113" s="145" t="str">
        <f t="shared" si="46"/>
        <v/>
      </c>
      <c r="BA113" s="146" t="str">
        <f t="shared" si="47"/>
        <v/>
      </c>
      <c r="BB113" s="147" t="str">
        <f t="shared" si="48"/>
        <v xml:space="preserve"> </v>
      </c>
      <c r="BC113" s="145" t="str">
        <f t="shared" si="49"/>
        <v/>
      </c>
      <c r="BD113" s="146" t="str">
        <f t="shared" si="50"/>
        <v/>
      </c>
      <c r="BE113" s="147" t="str">
        <f t="shared" si="51"/>
        <v xml:space="preserve"> </v>
      </c>
      <c r="BF113" s="145" t="str">
        <f t="shared" si="52"/>
        <v/>
      </c>
      <c r="BG113" s="146" t="str">
        <f t="shared" si="53"/>
        <v/>
      </c>
      <c r="BH113" s="148" t="str">
        <f t="shared" si="54"/>
        <v xml:space="preserve"> </v>
      </c>
      <c r="BI113" s="69" t="str">
        <f t="shared" si="55"/>
        <v/>
      </c>
      <c r="BJ113" s="70" t="str">
        <f t="shared" si="56"/>
        <v/>
      </c>
      <c r="BK113" s="142" t="str">
        <f t="shared" si="57"/>
        <v xml:space="preserve"> </v>
      </c>
      <c r="BL113" s="104"/>
      <c r="BM113" s="68">
        <f>COUNTIF('Student Tracking'!G112:N112,"&gt;=1")</f>
        <v>0</v>
      </c>
      <c r="BN113" s="104">
        <f>COUNTIF('Student Tracking'!G112:N112,"0")</f>
        <v>0</v>
      </c>
      <c r="BO113" s="85">
        <f t="shared" si="58"/>
        <v>0</v>
      </c>
      <c r="BP113" s="104" t="str">
        <f t="shared" si="36"/>
        <v/>
      </c>
      <c r="BQ113" s="104" t="str">
        <f t="shared" si="37"/>
        <v/>
      </c>
      <c r="BR113" s="104" t="str">
        <f t="shared" si="59"/>
        <v/>
      </c>
      <c r="BS113" s="303" t="str">
        <f t="shared" si="60"/>
        <v/>
      </c>
      <c r="BT113" s="104"/>
      <c r="BU113" s="68" t="str">
        <f t="shared" si="38"/>
        <v/>
      </c>
      <c r="BV113" s="91" t="str">
        <f t="shared" si="39"/>
        <v/>
      </c>
      <c r="BW113" s="91" t="str">
        <f t="shared" si="40"/>
        <v/>
      </c>
      <c r="BX113" s="91" t="str">
        <f t="shared" si="41"/>
        <v/>
      </c>
      <c r="BY113" s="91" t="str">
        <f t="shared" si="42"/>
        <v/>
      </c>
    </row>
    <row r="114" spans="1:77" x14ac:dyDescent="0.35">
      <c r="A114" s="73">
        <f>'Student Tracking'!A113</f>
        <v>0</v>
      </c>
      <c r="B114" s="73">
        <f>'Student Tracking'!B113</f>
        <v>0</v>
      </c>
      <c r="C114" s="74">
        <f>'Student Tracking'!D113</f>
        <v>0</v>
      </c>
      <c r="D114" s="184" t="str">
        <f>IF('Student Tracking'!E113,'Student Tracking'!E113,"")</f>
        <v/>
      </c>
      <c r="E114" s="184" t="str">
        <f>IF('Student Tracking'!F113,'Student Tracking'!F113,"")</f>
        <v/>
      </c>
      <c r="F114" s="181"/>
      <c r="G114" s="39"/>
      <c r="H114" s="39"/>
      <c r="I114" s="39"/>
      <c r="J114" s="39"/>
      <c r="K114" s="39"/>
      <c r="L114" s="39"/>
      <c r="M114" s="39"/>
      <c r="N114" s="39"/>
      <c r="O114" s="39"/>
      <c r="P114" s="39"/>
      <c r="Q114" s="39"/>
      <c r="R114" s="39"/>
      <c r="S114" s="39"/>
      <c r="T114" s="39"/>
      <c r="U114" s="39"/>
      <c r="V114" s="39"/>
      <c r="W114" s="39"/>
      <c r="X114" s="39"/>
      <c r="Y114" s="39"/>
      <c r="Z114" s="39"/>
      <c r="AA114" s="181"/>
      <c r="AB114" s="39"/>
      <c r="AC114" s="39"/>
      <c r="AD114" s="39"/>
      <c r="AE114" s="39"/>
      <c r="AF114" s="39"/>
      <c r="AG114" s="39"/>
      <c r="AH114" s="39"/>
      <c r="AI114" s="39"/>
      <c r="AJ114" s="39"/>
      <c r="AK114" s="39"/>
      <c r="AL114" s="39"/>
      <c r="AM114" s="39"/>
      <c r="AN114" s="39"/>
      <c r="AO114" s="39"/>
      <c r="AP114" s="39"/>
      <c r="AQ114" s="39"/>
      <c r="AR114" s="39"/>
      <c r="AS114" s="39"/>
      <c r="AT114" s="39"/>
      <c r="AU114" s="39"/>
      <c r="AW114" s="145" t="str">
        <f t="shared" si="43"/>
        <v/>
      </c>
      <c r="AX114" s="146" t="str">
        <f t="shared" si="44"/>
        <v/>
      </c>
      <c r="AY114" s="147" t="str">
        <f t="shared" si="45"/>
        <v xml:space="preserve"> </v>
      </c>
      <c r="AZ114" s="145" t="str">
        <f t="shared" si="46"/>
        <v/>
      </c>
      <c r="BA114" s="146" t="str">
        <f t="shared" si="47"/>
        <v/>
      </c>
      <c r="BB114" s="147" t="str">
        <f t="shared" si="48"/>
        <v xml:space="preserve"> </v>
      </c>
      <c r="BC114" s="145" t="str">
        <f t="shared" si="49"/>
        <v/>
      </c>
      <c r="BD114" s="146" t="str">
        <f t="shared" si="50"/>
        <v/>
      </c>
      <c r="BE114" s="147" t="str">
        <f t="shared" si="51"/>
        <v xml:space="preserve"> </v>
      </c>
      <c r="BF114" s="145" t="str">
        <f t="shared" si="52"/>
        <v/>
      </c>
      <c r="BG114" s="146" t="str">
        <f t="shared" si="53"/>
        <v/>
      </c>
      <c r="BH114" s="148" t="str">
        <f t="shared" si="54"/>
        <v xml:space="preserve"> </v>
      </c>
      <c r="BI114" s="69" t="str">
        <f t="shared" si="55"/>
        <v/>
      </c>
      <c r="BJ114" s="70" t="str">
        <f t="shared" si="56"/>
        <v/>
      </c>
      <c r="BK114" s="142" t="str">
        <f t="shared" si="57"/>
        <v xml:space="preserve"> </v>
      </c>
      <c r="BL114" s="104"/>
      <c r="BM114" s="68">
        <f>COUNTIF('Student Tracking'!G113:N113,"&gt;=1")</f>
        <v>0</v>
      </c>
      <c r="BN114" s="104">
        <f>COUNTIF('Student Tracking'!G113:N113,"0")</f>
        <v>0</v>
      </c>
      <c r="BO114" s="85">
        <f t="shared" si="58"/>
        <v>0</v>
      </c>
      <c r="BP114" s="104" t="str">
        <f t="shared" si="36"/>
        <v/>
      </c>
      <c r="BQ114" s="104" t="str">
        <f t="shared" si="37"/>
        <v/>
      </c>
      <c r="BR114" s="104" t="str">
        <f t="shared" si="59"/>
        <v/>
      </c>
      <c r="BS114" s="303" t="str">
        <f t="shared" si="60"/>
        <v/>
      </c>
      <c r="BT114" s="104"/>
      <c r="BU114" s="68" t="str">
        <f t="shared" si="38"/>
        <v/>
      </c>
      <c r="BV114" s="91" t="str">
        <f t="shared" si="39"/>
        <v/>
      </c>
      <c r="BW114" s="91" t="str">
        <f t="shared" si="40"/>
        <v/>
      </c>
      <c r="BX114" s="91" t="str">
        <f t="shared" si="41"/>
        <v/>
      </c>
      <c r="BY114" s="91" t="str">
        <f t="shared" si="42"/>
        <v/>
      </c>
    </row>
    <row r="115" spans="1:77" x14ac:dyDescent="0.35">
      <c r="A115" s="73">
        <f>'Student Tracking'!A114</f>
        <v>0</v>
      </c>
      <c r="B115" s="73">
        <f>'Student Tracking'!B114</f>
        <v>0</v>
      </c>
      <c r="C115" s="74">
        <f>'Student Tracking'!D114</f>
        <v>0</v>
      </c>
      <c r="D115" s="184" t="str">
        <f>IF('Student Tracking'!E114,'Student Tracking'!E114,"")</f>
        <v/>
      </c>
      <c r="E115" s="184" t="str">
        <f>IF('Student Tracking'!F114,'Student Tracking'!F114,"")</f>
        <v/>
      </c>
      <c r="F115" s="182"/>
      <c r="G115" s="40"/>
      <c r="H115" s="40"/>
      <c r="I115" s="40"/>
      <c r="J115" s="40"/>
      <c r="K115" s="40"/>
      <c r="L115" s="40"/>
      <c r="M115" s="40"/>
      <c r="N115" s="40"/>
      <c r="O115" s="40"/>
      <c r="P115" s="40"/>
      <c r="Q115" s="40"/>
      <c r="R115" s="40"/>
      <c r="S115" s="40"/>
      <c r="T115" s="40"/>
      <c r="U115" s="40"/>
      <c r="V115" s="40"/>
      <c r="W115" s="40"/>
      <c r="X115" s="40"/>
      <c r="Y115" s="40"/>
      <c r="Z115" s="40"/>
      <c r="AA115" s="182"/>
      <c r="AB115" s="40"/>
      <c r="AC115" s="40"/>
      <c r="AD115" s="40"/>
      <c r="AE115" s="40"/>
      <c r="AF115" s="40"/>
      <c r="AG115" s="40"/>
      <c r="AH115" s="40"/>
      <c r="AI115" s="40"/>
      <c r="AJ115" s="40"/>
      <c r="AK115" s="40"/>
      <c r="AL115" s="40"/>
      <c r="AM115" s="40"/>
      <c r="AN115" s="40"/>
      <c r="AO115" s="40"/>
      <c r="AP115" s="40"/>
      <c r="AQ115" s="40"/>
      <c r="AR115" s="40"/>
      <c r="AS115" s="40"/>
      <c r="AT115" s="40"/>
      <c r="AU115" s="40"/>
      <c r="AW115" s="145" t="str">
        <f t="shared" si="43"/>
        <v/>
      </c>
      <c r="AX115" s="146" t="str">
        <f t="shared" si="44"/>
        <v/>
      </c>
      <c r="AY115" s="147" t="str">
        <f t="shared" si="45"/>
        <v xml:space="preserve"> </v>
      </c>
      <c r="AZ115" s="145" t="str">
        <f t="shared" si="46"/>
        <v/>
      </c>
      <c r="BA115" s="146" t="str">
        <f t="shared" si="47"/>
        <v/>
      </c>
      <c r="BB115" s="147" t="str">
        <f t="shared" si="48"/>
        <v xml:space="preserve"> </v>
      </c>
      <c r="BC115" s="145" t="str">
        <f t="shared" si="49"/>
        <v/>
      </c>
      <c r="BD115" s="146" t="str">
        <f t="shared" si="50"/>
        <v/>
      </c>
      <c r="BE115" s="147" t="str">
        <f t="shared" si="51"/>
        <v xml:space="preserve"> </v>
      </c>
      <c r="BF115" s="145" t="str">
        <f t="shared" si="52"/>
        <v/>
      </c>
      <c r="BG115" s="146" t="str">
        <f t="shared" si="53"/>
        <v/>
      </c>
      <c r="BH115" s="148" t="str">
        <f t="shared" si="54"/>
        <v xml:space="preserve"> </v>
      </c>
      <c r="BI115" s="69" t="str">
        <f t="shared" si="55"/>
        <v/>
      </c>
      <c r="BJ115" s="70" t="str">
        <f t="shared" si="56"/>
        <v/>
      </c>
      <c r="BK115" s="142" t="str">
        <f t="shared" si="57"/>
        <v xml:space="preserve"> </v>
      </c>
      <c r="BL115" s="104"/>
      <c r="BM115" s="68">
        <f>COUNTIF('Student Tracking'!G114:N114,"&gt;=1")</f>
        <v>0</v>
      </c>
      <c r="BN115" s="104">
        <f>COUNTIF('Student Tracking'!G114:N114,"0")</f>
        <v>0</v>
      </c>
      <c r="BO115" s="85">
        <f t="shared" si="58"/>
        <v>0</v>
      </c>
      <c r="BP115" s="104" t="str">
        <f t="shared" si="36"/>
        <v/>
      </c>
      <c r="BQ115" s="104" t="str">
        <f t="shared" si="37"/>
        <v/>
      </c>
      <c r="BR115" s="104" t="str">
        <f t="shared" si="59"/>
        <v/>
      </c>
      <c r="BS115" s="303" t="str">
        <f t="shared" si="60"/>
        <v/>
      </c>
      <c r="BT115" s="104"/>
      <c r="BU115" s="68" t="str">
        <f t="shared" si="38"/>
        <v/>
      </c>
      <c r="BV115" s="91" t="str">
        <f t="shared" si="39"/>
        <v/>
      </c>
      <c r="BW115" s="91" t="str">
        <f t="shared" si="40"/>
        <v/>
      </c>
      <c r="BX115" s="91" t="str">
        <f t="shared" si="41"/>
        <v/>
      </c>
      <c r="BY115" s="91" t="str">
        <f t="shared" si="42"/>
        <v/>
      </c>
    </row>
    <row r="116" spans="1:77" x14ac:dyDescent="0.35">
      <c r="A116" s="73">
        <f>'Student Tracking'!A115</f>
        <v>0</v>
      </c>
      <c r="B116" s="73">
        <f>'Student Tracking'!B115</f>
        <v>0</v>
      </c>
      <c r="C116" s="74">
        <f>'Student Tracking'!D115</f>
        <v>0</v>
      </c>
      <c r="D116" s="184" t="str">
        <f>IF('Student Tracking'!E115,'Student Tracking'!E115,"")</f>
        <v/>
      </c>
      <c r="E116" s="184" t="str">
        <f>IF('Student Tracking'!F115,'Student Tracking'!F115,"")</f>
        <v/>
      </c>
      <c r="F116" s="181"/>
      <c r="G116" s="39"/>
      <c r="H116" s="39"/>
      <c r="I116" s="39"/>
      <c r="J116" s="39"/>
      <c r="K116" s="39"/>
      <c r="L116" s="39"/>
      <c r="M116" s="39"/>
      <c r="N116" s="39"/>
      <c r="O116" s="39"/>
      <c r="P116" s="39"/>
      <c r="Q116" s="39"/>
      <c r="R116" s="39"/>
      <c r="S116" s="39"/>
      <c r="T116" s="39"/>
      <c r="U116" s="39"/>
      <c r="V116" s="39"/>
      <c r="W116" s="39"/>
      <c r="X116" s="39"/>
      <c r="Y116" s="39"/>
      <c r="Z116" s="39"/>
      <c r="AA116" s="181"/>
      <c r="AB116" s="39"/>
      <c r="AC116" s="39"/>
      <c r="AD116" s="39"/>
      <c r="AE116" s="39"/>
      <c r="AF116" s="39"/>
      <c r="AG116" s="39"/>
      <c r="AH116" s="39"/>
      <c r="AI116" s="39"/>
      <c r="AJ116" s="39"/>
      <c r="AK116" s="39"/>
      <c r="AL116" s="39"/>
      <c r="AM116" s="39"/>
      <c r="AN116" s="39"/>
      <c r="AO116" s="39"/>
      <c r="AP116" s="39"/>
      <c r="AQ116" s="39"/>
      <c r="AR116" s="39"/>
      <c r="AS116" s="39"/>
      <c r="AT116" s="39"/>
      <c r="AU116" s="39"/>
      <c r="AW116" s="145" t="str">
        <f t="shared" si="43"/>
        <v/>
      </c>
      <c r="AX116" s="146" t="str">
        <f t="shared" si="44"/>
        <v/>
      </c>
      <c r="AY116" s="147" t="str">
        <f t="shared" si="45"/>
        <v xml:space="preserve"> </v>
      </c>
      <c r="AZ116" s="145" t="str">
        <f t="shared" si="46"/>
        <v/>
      </c>
      <c r="BA116" s="146" t="str">
        <f t="shared" si="47"/>
        <v/>
      </c>
      <c r="BB116" s="147" t="str">
        <f t="shared" si="48"/>
        <v xml:space="preserve"> </v>
      </c>
      <c r="BC116" s="145" t="str">
        <f t="shared" si="49"/>
        <v/>
      </c>
      <c r="BD116" s="146" t="str">
        <f t="shared" si="50"/>
        <v/>
      </c>
      <c r="BE116" s="147" t="str">
        <f t="shared" si="51"/>
        <v xml:space="preserve"> </v>
      </c>
      <c r="BF116" s="145" t="str">
        <f t="shared" si="52"/>
        <v/>
      </c>
      <c r="BG116" s="146" t="str">
        <f t="shared" si="53"/>
        <v/>
      </c>
      <c r="BH116" s="148" t="str">
        <f t="shared" si="54"/>
        <v xml:space="preserve"> </v>
      </c>
      <c r="BI116" s="69" t="str">
        <f t="shared" si="55"/>
        <v/>
      </c>
      <c r="BJ116" s="70" t="str">
        <f t="shared" si="56"/>
        <v/>
      </c>
      <c r="BK116" s="142" t="str">
        <f t="shared" si="57"/>
        <v xml:space="preserve"> </v>
      </c>
      <c r="BL116" s="104"/>
      <c r="BM116" s="68">
        <f>COUNTIF('Student Tracking'!G115:N115,"&gt;=1")</f>
        <v>0</v>
      </c>
      <c r="BN116" s="104">
        <f>COUNTIF('Student Tracking'!G115:N115,"0")</f>
        <v>0</v>
      </c>
      <c r="BO116" s="85">
        <f t="shared" si="58"/>
        <v>0</v>
      </c>
      <c r="BP116" s="104" t="str">
        <f t="shared" si="36"/>
        <v/>
      </c>
      <c r="BQ116" s="104" t="str">
        <f t="shared" si="37"/>
        <v/>
      </c>
      <c r="BR116" s="104" t="str">
        <f t="shared" si="59"/>
        <v/>
      </c>
      <c r="BS116" s="303" t="str">
        <f t="shared" si="60"/>
        <v/>
      </c>
      <c r="BT116" s="104"/>
      <c r="BU116" s="68" t="str">
        <f t="shared" si="38"/>
        <v/>
      </c>
      <c r="BV116" s="91" t="str">
        <f t="shared" si="39"/>
        <v/>
      </c>
      <c r="BW116" s="91" t="str">
        <f t="shared" si="40"/>
        <v/>
      </c>
      <c r="BX116" s="91" t="str">
        <f t="shared" si="41"/>
        <v/>
      </c>
      <c r="BY116" s="91" t="str">
        <f t="shared" si="42"/>
        <v/>
      </c>
    </row>
    <row r="117" spans="1:77" x14ac:dyDescent="0.35">
      <c r="A117" s="73">
        <f>'Student Tracking'!A116</f>
        <v>0</v>
      </c>
      <c r="B117" s="73">
        <f>'Student Tracking'!B116</f>
        <v>0</v>
      </c>
      <c r="C117" s="74">
        <f>'Student Tracking'!D116</f>
        <v>0</v>
      </c>
      <c r="D117" s="184" t="str">
        <f>IF('Student Tracking'!E116,'Student Tracking'!E116,"")</f>
        <v/>
      </c>
      <c r="E117" s="184" t="str">
        <f>IF('Student Tracking'!F116,'Student Tracking'!F116,"")</f>
        <v/>
      </c>
      <c r="F117" s="182"/>
      <c r="G117" s="40"/>
      <c r="H117" s="40"/>
      <c r="I117" s="40"/>
      <c r="J117" s="40"/>
      <c r="K117" s="40"/>
      <c r="L117" s="40"/>
      <c r="M117" s="40"/>
      <c r="N117" s="40"/>
      <c r="O117" s="40"/>
      <c r="P117" s="40"/>
      <c r="Q117" s="40"/>
      <c r="R117" s="40"/>
      <c r="S117" s="40"/>
      <c r="T117" s="40"/>
      <c r="U117" s="40"/>
      <c r="V117" s="40"/>
      <c r="W117" s="40"/>
      <c r="X117" s="40"/>
      <c r="Y117" s="40"/>
      <c r="Z117" s="40"/>
      <c r="AA117" s="182"/>
      <c r="AB117" s="40"/>
      <c r="AC117" s="40"/>
      <c r="AD117" s="40"/>
      <c r="AE117" s="40"/>
      <c r="AF117" s="40"/>
      <c r="AG117" s="40"/>
      <c r="AH117" s="40"/>
      <c r="AI117" s="40"/>
      <c r="AJ117" s="40"/>
      <c r="AK117" s="40"/>
      <c r="AL117" s="40"/>
      <c r="AM117" s="40"/>
      <c r="AN117" s="40"/>
      <c r="AO117" s="40"/>
      <c r="AP117" s="40"/>
      <c r="AQ117" s="40"/>
      <c r="AR117" s="40"/>
      <c r="AS117" s="40"/>
      <c r="AT117" s="40"/>
      <c r="AU117" s="40"/>
      <c r="AW117" s="145" t="str">
        <f t="shared" si="43"/>
        <v/>
      </c>
      <c r="AX117" s="146" t="str">
        <f t="shared" si="44"/>
        <v/>
      </c>
      <c r="AY117" s="147" t="str">
        <f t="shared" si="45"/>
        <v xml:space="preserve"> </v>
      </c>
      <c r="AZ117" s="145" t="str">
        <f t="shared" si="46"/>
        <v/>
      </c>
      <c r="BA117" s="146" t="str">
        <f t="shared" si="47"/>
        <v/>
      </c>
      <c r="BB117" s="147" t="str">
        <f t="shared" si="48"/>
        <v xml:space="preserve"> </v>
      </c>
      <c r="BC117" s="145" t="str">
        <f t="shared" si="49"/>
        <v/>
      </c>
      <c r="BD117" s="146" t="str">
        <f t="shared" si="50"/>
        <v/>
      </c>
      <c r="BE117" s="147" t="str">
        <f t="shared" si="51"/>
        <v xml:space="preserve"> </v>
      </c>
      <c r="BF117" s="145" t="str">
        <f t="shared" si="52"/>
        <v/>
      </c>
      <c r="BG117" s="146" t="str">
        <f t="shared" si="53"/>
        <v/>
      </c>
      <c r="BH117" s="148" t="str">
        <f t="shared" si="54"/>
        <v xml:space="preserve"> </v>
      </c>
      <c r="BI117" s="69" t="str">
        <f t="shared" si="55"/>
        <v/>
      </c>
      <c r="BJ117" s="70" t="str">
        <f t="shared" si="56"/>
        <v/>
      </c>
      <c r="BK117" s="142" t="str">
        <f t="shared" si="57"/>
        <v xml:space="preserve"> </v>
      </c>
      <c r="BL117" s="104"/>
      <c r="BM117" s="68">
        <f>COUNTIF('Student Tracking'!G116:N116,"&gt;=1")</f>
        <v>0</v>
      </c>
      <c r="BN117" s="104">
        <f>COUNTIF('Student Tracking'!G116:N116,"0")</f>
        <v>0</v>
      </c>
      <c r="BO117" s="85">
        <f t="shared" si="58"/>
        <v>0</v>
      </c>
      <c r="BP117" s="104" t="str">
        <f t="shared" si="36"/>
        <v/>
      </c>
      <c r="BQ117" s="104" t="str">
        <f t="shared" si="37"/>
        <v/>
      </c>
      <c r="BR117" s="104" t="str">
        <f t="shared" si="59"/>
        <v/>
      </c>
      <c r="BS117" s="303" t="str">
        <f t="shared" si="60"/>
        <v/>
      </c>
      <c r="BT117" s="104"/>
      <c r="BU117" s="68" t="str">
        <f t="shared" si="38"/>
        <v/>
      </c>
      <c r="BV117" s="91" t="str">
        <f t="shared" si="39"/>
        <v/>
      </c>
      <c r="BW117" s="91" t="str">
        <f t="shared" si="40"/>
        <v/>
      </c>
      <c r="BX117" s="91" t="str">
        <f t="shared" si="41"/>
        <v/>
      </c>
      <c r="BY117" s="91" t="str">
        <f t="shared" si="42"/>
        <v/>
      </c>
    </row>
    <row r="118" spans="1:77" x14ac:dyDescent="0.35">
      <c r="A118" s="73">
        <f>'Student Tracking'!A117</f>
        <v>0</v>
      </c>
      <c r="B118" s="73">
        <f>'Student Tracking'!B117</f>
        <v>0</v>
      </c>
      <c r="C118" s="74">
        <f>'Student Tracking'!D117</f>
        <v>0</v>
      </c>
      <c r="D118" s="184" t="str">
        <f>IF('Student Tracking'!E117,'Student Tracking'!E117,"")</f>
        <v/>
      </c>
      <c r="E118" s="184" t="str">
        <f>IF('Student Tracking'!F117,'Student Tracking'!F117,"")</f>
        <v/>
      </c>
      <c r="F118" s="181"/>
      <c r="G118" s="39"/>
      <c r="H118" s="39"/>
      <c r="I118" s="39"/>
      <c r="J118" s="39"/>
      <c r="K118" s="39"/>
      <c r="L118" s="39"/>
      <c r="M118" s="39"/>
      <c r="N118" s="39"/>
      <c r="O118" s="39"/>
      <c r="P118" s="39"/>
      <c r="Q118" s="39"/>
      <c r="R118" s="39"/>
      <c r="S118" s="39"/>
      <c r="T118" s="39"/>
      <c r="U118" s="39"/>
      <c r="V118" s="39"/>
      <c r="W118" s="39"/>
      <c r="X118" s="39"/>
      <c r="Y118" s="39"/>
      <c r="Z118" s="39"/>
      <c r="AA118" s="181"/>
      <c r="AB118" s="39"/>
      <c r="AC118" s="39"/>
      <c r="AD118" s="39"/>
      <c r="AE118" s="39"/>
      <c r="AF118" s="39"/>
      <c r="AG118" s="39"/>
      <c r="AH118" s="39"/>
      <c r="AI118" s="39"/>
      <c r="AJ118" s="39"/>
      <c r="AK118" s="39"/>
      <c r="AL118" s="39"/>
      <c r="AM118" s="39"/>
      <c r="AN118" s="39"/>
      <c r="AO118" s="39"/>
      <c r="AP118" s="39"/>
      <c r="AQ118" s="39"/>
      <c r="AR118" s="39"/>
      <c r="AS118" s="39"/>
      <c r="AT118" s="39"/>
      <c r="AU118" s="39"/>
      <c r="AW118" s="145" t="str">
        <f t="shared" si="43"/>
        <v/>
      </c>
      <c r="AX118" s="146" t="str">
        <f t="shared" si="44"/>
        <v/>
      </c>
      <c r="AY118" s="147" t="str">
        <f t="shared" si="45"/>
        <v xml:space="preserve"> </v>
      </c>
      <c r="AZ118" s="145" t="str">
        <f t="shared" si="46"/>
        <v/>
      </c>
      <c r="BA118" s="146" t="str">
        <f t="shared" si="47"/>
        <v/>
      </c>
      <c r="BB118" s="147" t="str">
        <f t="shared" si="48"/>
        <v xml:space="preserve"> </v>
      </c>
      <c r="BC118" s="145" t="str">
        <f t="shared" si="49"/>
        <v/>
      </c>
      <c r="BD118" s="146" t="str">
        <f t="shared" si="50"/>
        <v/>
      </c>
      <c r="BE118" s="147" t="str">
        <f t="shared" si="51"/>
        <v xml:space="preserve"> </v>
      </c>
      <c r="BF118" s="145" t="str">
        <f t="shared" si="52"/>
        <v/>
      </c>
      <c r="BG118" s="146" t="str">
        <f t="shared" si="53"/>
        <v/>
      </c>
      <c r="BH118" s="148" t="str">
        <f t="shared" si="54"/>
        <v xml:space="preserve"> </v>
      </c>
      <c r="BI118" s="69" t="str">
        <f t="shared" si="55"/>
        <v/>
      </c>
      <c r="BJ118" s="70" t="str">
        <f t="shared" si="56"/>
        <v/>
      </c>
      <c r="BK118" s="142" t="str">
        <f t="shared" si="57"/>
        <v xml:space="preserve"> </v>
      </c>
      <c r="BL118" s="104"/>
      <c r="BM118" s="68">
        <f>COUNTIF('Student Tracking'!G117:N117,"&gt;=1")</f>
        <v>0</v>
      </c>
      <c r="BN118" s="104">
        <f>COUNTIF('Student Tracking'!G117:N117,"0")</f>
        <v>0</v>
      </c>
      <c r="BO118" s="85">
        <f t="shared" si="58"/>
        <v>0</v>
      </c>
      <c r="BP118" s="104" t="str">
        <f t="shared" si="36"/>
        <v/>
      </c>
      <c r="BQ118" s="104" t="str">
        <f t="shared" si="37"/>
        <v/>
      </c>
      <c r="BR118" s="104" t="str">
        <f t="shared" si="59"/>
        <v/>
      </c>
      <c r="BS118" s="303" t="str">
        <f t="shared" si="60"/>
        <v/>
      </c>
      <c r="BT118" s="104"/>
      <c r="BU118" s="68" t="str">
        <f t="shared" si="38"/>
        <v/>
      </c>
      <c r="BV118" s="91" t="str">
        <f t="shared" si="39"/>
        <v/>
      </c>
      <c r="BW118" s="91" t="str">
        <f t="shared" si="40"/>
        <v/>
      </c>
      <c r="BX118" s="91" t="str">
        <f t="shared" si="41"/>
        <v/>
      </c>
      <c r="BY118" s="91" t="str">
        <f t="shared" si="42"/>
        <v/>
      </c>
    </row>
    <row r="119" spans="1:77" x14ac:dyDescent="0.35">
      <c r="A119" s="73">
        <f>'Student Tracking'!A118</f>
        <v>0</v>
      </c>
      <c r="B119" s="73">
        <f>'Student Tracking'!B118</f>
        <v>0</v>
      </c>
      <c r="C119" s="74">
        <f>'Student Tracking'!D118</f>
        <v>0</v>
      </c>
      <c r="D119" s="184" t="str">
        <f>IF('Student Tracking'!E118,'Student Tracking'!E118,"")</f>
        <v/>
      </c>
      <c r="E119" s="184" t="str">
        <f>IF('Student Tracking'!F118,'Student Tracking'!F118,"")</f>
        <v/>
      </c>
      <c r="F119" s="182"/>
      <c r="G119" s="40"/>
      <c r="H119" s="40"/>
      <c r="I119" s="40"/>
      <c r="J119" s="40"/>
      <c r="K119" s="40"/>
      <c r="L119" s="40"/>
      <c r="M119" s="40"/>
      <c r="N119" s="40"/>
      <c r="O119" s="40"/>
      <c r="P119" s="40"/>
      <c r="Q119" s="40"/>
      <c r="R119" s="40"/>
      <c r="S119" s="40"/>
      <c r="T119" s="40"/>
      <c r="U119" s="40"/>
      <c r="V119" s="40"/>
      <c r="W119" s="40"/>
      <c r="X119" s="40"/>
      <c r="Y119" s="40"/>
      <c r="Z119" s="40"/>
      <c r="AA119" s="182"/>
      <c r="AB119" s="40"/>
      <c r="AC119" s="40"/>
      <c r="AD119" s="40"/>
      <c r="AE119" s="40"/>
      <c r="AF119" s="40"/>
      <c r="AG119" s="40"/>
      <c r="AH119" s="40"/>
      <c r="AI119" s="40"/>
      <c r="AJ119" s="40"/>
      <c r="AK119" s="40"/>
      <c r="AL119" s="40"/>
      <c r="AM119" s="40"/>
      <c r="AN119" s="40"/>
      <c r="AO119" s="40"/>
      <c r="AP119" s="40"/>
      <c r="AQ119" s="40"/>
      <c r="AR119" s="40"/>
      <c r="AS119" s="40"/>
      <c r="AT119" s="40"/>
      <c r="AU119" s="40"/>
      <c r="AW119" s="145" t="str">
        <f t="shared" si="43"/>
        <v/>
      </c>
      <c r="AX119" s="146" t="str">
        <f t="shared" si="44"/>
        <v/>
      </c>
      <c r="AY119" s="147" t="str">
        <f t="shared" si="45"/>
        <v xml:space="preserve"> </v>
      </c>
      <c r="AZ119" s="145" t="str">
        <f t="shared" si="46"/>
        <v/>
      </c>
      <c r="BA119" s="146" t="str">
        <f t="shared" si="47"/>
        <v/>
      </c>
      <c r="BB119" s="147" t="str">
        <f t="shared" si="48"/>
        <v xml:space="preserve"> </v>
      </c>
      <c r="BC119" s="145" t="str">
        <f t="shared" si="49"/>
        <v/>
      </c>
      <c r="BD119" s="146" t="str">
        <f t="shared" si="50"/>
        <v/>
      </c>
      <c r="BE119" s="147" t="str">
        <f t="shared" si="51"/>
        <v xml:space="preserve"> </v>
      </c>
      <c r="BF119" s="145" t="str">
        <f t="shared" si="52"/>
        <v/>
      </c>
      <c r="BG119" s="146" t="str">
        <f t="shared" si="53"/>
        <v/>
      </c>
      <c r="BH119" s="148" t="str">
        <f t="shared" si="54"/>
        <v xml:space="preserve"> </v>
      </c>
      <c r="BI119" s="69" t="str">
        <f t="shared" si="55"/>
        <v/>
      </c>
      <c r="BJ119" s="70" t="str">
        <f t="shared" si="56"/>
        <v/>
      </c>
      <c r="BK119" s="142" t="str">
        <f t="shared" si="57"/>
        <v xml:space="preserve"> </v>
      </c>
      <c r="BL119" s="104"/>
      <c r="BM119" s="68">
        <f>COUNTIF('Student Tracking'!G118:N118,"&gt;=1")</f>
        <v>0</v>
      </c>
      <c r="BN119" s="104">
        <f>COUNTIF('Student Tracking'!G118:N118,"0")</f>
        <v>0</v>
      </c>
      <c r="BO119" s="85">
        <f t="shared" si="58"/>
        <v>0</v>
      </c>
      <c r="BP119" s="104" t="str">
        <f t="shared" si="36"/>
        <v/>
      </c>
      <c r="BQ119" s="104" t="str">
        <f t="shared" si="37"/>
        <v/>
      </c>
      <c r="BR119" s="104" t="str">
        <f t="shared" si="59"/>
        <v/>
      </c>
      <c r="BS119" s="303" t="str">
        <f t="shared" si="60"/>
        <v/>
      </c>
      <c r="BT119" s="104"/>
      <c r="BU119" s="68" t="str">
        <f t="shared" si="38"/>
        <v/>
      </c>
      <c r="BV119" s="91" t="str">
        <f t="shared" si="39"/>
        <v/>
      </c>
      <c r="BW119" s="91" t="str">
        <f t="shared" si="40"/>
        <v/>
      </c>
      <c r="BX119" s="91" t="str">
        <f t="shared" si="41"/>
        <v/>
      </c>
      <c r="BY119" s="91" t="str">
        <f t="shared" si="42"/>
        <v/>
      </c>
    </row>
    <row r="120" spans="1:77" x14ac:dyDescent="0.35">
      <c r="A120" s="73">
        <f>'Student Tracking'!A119</f>
        <v>0</v>
      </c>
      <c r="B120" s="73">
        <f>'Student Tracking'!B119</f>
        <v>0</v>
      </c>
      <c r="C120" s="74">
        <f>'Student Tracking'!D119</f>
        <v>0</v>
      </c>
      <c r="D120" s="184" t="str">
        <f>IF('Student Tracking'!E119,'Student Tracking'!E119,"")</f>
        <v/>
      </c>
      <c r="E120" s="184" t="str">
        <f>IF('Student Tracking'!F119,'Student Tracking'!F119,"")</f>
        <v/>
      </c>
      <c r="F120" s="181"/>
      <c r="G120" s="39"/>
      <c r="H120" s="39"/>
      <c r="I120" s="39"/>
      <c r="J120" s="39"/>
      <c r="K120" s="39"/>
      <c r="L120" s="39"/>
      <c r="M120" s="39"/>
      <c r="N120" s="39"/>
      <c r="O120" s="39"/>
      <c r="P120" s="39"/>
      <c r="Q120" s="39"/>
      <c r="R120" s="39"/>
      <c r="S120" s="39"/>
      <c r="T120" s="39"/>
      <c r="U120" s="39"/>
      <c r="V120" s="39"/>
      <c r="W120" s="39"/>
      <c r="X120" s="39"/>
      <c r="Y120" s="39"/>
      <c r="Z120" s="39"/>
      <c r="AA120" s="181"/>
      <c r="AB120" s="39"/>
      <c r="AC120" s="39"/>
      <c r="AD120" s="39"/>
      <c r="AE120" s="39"/>
      <c r="AF120" s="39"/>
      <c r="AG120" s="39"/>
      <c r="AH120" s="39"/>
      <c r="AI120" s="39"/>
      <c r="AJ120" s="39"/>
      <c r="AK120" s="39"/>
      <c r="AL120" s="39"/>
      <c r="AM120" s="39"/>
      <c r="AN120" s="39"/>
      <c r="AO120" s="39"/>
      <c r="AP120" s="39"/>
      <c r="AQ120" s="39"/>
      <c r="AR120" s="39"/>
      <c r="AS120" s="39"/>
      <c r="AT120" s="39"/>
      <c r="AU120" s="39"/>
      <c r="AW120" s="145" t="str">
        <f t="shared" si="43"/>
        <v/>
      </c>
      <c r="AX120" s="146" t="str">
        <f t="shared" si="44"/>
        <v/>
      </c>
      <c r="AY120" s="147" t="str">
        <f t="shared" si="45"/>
        <v xml:space="preserve"> </v>
      </c>
      <c r="AZ120" s="145" t="str">
        <f t="shared" si="46"/>
        <v/>
      </c>
      <c r="BA120" s="146" t="str">
        <f t="shared" si="47"/>
        <v/>
      </c>
      <c r="BB120" s="147" t="str">
        <f t="shared" si="48"/>
        <v xml:space="preserve"> </v>
      </c>
      <c r="BC120" s="145" t="str">
        <f t="shared" si="49"/>
        <v/>
      </c>
      <c r="BD120" s="146" t="str">
        <f t="shared" si="50"/>
        <v/>
      </c>
      <c r="BE120" s="147" t="str">
        <f t="shared" si="51"/>
        <v xml:space="preserve"> </v>
      </c>
      <c r="BF120" s="145" t="str">
        <f t="shared" si="52"/>
        <v/>
      </c>
      <c r="BG120" s="146" t="str">
        <f t="shared" si="53"/>
        <v/>
      </c>
      <c r="BH120" s="148" t="str">
        <f t="shared" si="54"/>
        <v xml:space="preserve"> </v>
      </c>
      <c r="BI120" s="69" t="str">
        <f t="shared" si="55"/>
        <v/>
      </c>
      <c r="BJ120" s="70" t="str">
        <f t="shared" si="56"/>
        <v/>
      </c>
      <c r="BK120" s="142" t="str">
        <f t="shared" si="57"/>
        <v xml:space="preserve"> </v>
      </c>
      <c r="BL120" s="104"/>
      <c r="BM120" s="68">
        <f>COUNTIF('Student Tracking'!G119:N119,"&gt;=1")</f>
        <v>0</v>
      </c>
      <c r="BN120" s="104">
        <f>COUNTIF('Student Tracking'!G119:N119,"0")</f>
        <v>0</v>
      </c>
      <c r="BO120" s="85">
        <f t="shared" si="58"/>
        <v>0</v>
      </c>
      <c r="BP120" s="104" t="str">
        <f t="shared" si="36"/>
        <v/>
      </c>
      <c r="BQ120" s="104" t="str">
        <f t="shared" si="37"/>
        <v/>
      </c>
      <c r="BR120" s="104" t="str">
        <f t="shared" si="59"/>
        <v/>
      </c>
      <c r="BS120" s="303" t="str">
        <f t="shared" si="60"/>
        <v/>
      </c>
      <c r="BT120" s="104"/>
      <c r="BU120" s="68" t="str">
        <f t="shared" si="38"/>
        <v/>
      </c>
      <c r="BV120" s="91" t="str">
        <f t="shared" si="39"/>
        <v/>
      </c>
      <c r="BW120" s="91" t="str">
        <f t="shared" si="40"/>
        <v/>
      </c>
      <c r="BX120" s="91" t="str">
        <f t="shared" si="41"/>
        <v/>
      </c>
      <c r="BY120" s="91" t="str">
        <f t="shared" si="42"/>
        <v/>
      </c>
    </row>
    <row r="121" spans="1:77" x14ac:dyDescent="0.35">
      <c r="A121" s="73">
        <f>'Student Tracking'!A120</f>
        <v>0</v>
      </c>
      <c r="B121" s="73">
        <f>'Student Tracking'!B120</f>
        <v>0</v>
      </c>
      <c r="C121" s="74">
        <f>'Student Tracking'!D120</f>
        <v>0</v>
      </c>
      <c r="D121" s="184" t="str">
        <f>IF('Student Tracking'!E120,'Student Tracking'!E120,"")</f>
        <v/>
      </c>
      <c r="E121" s="184" t="str">
        <f>IF('Student Tracking'!F120,'Student Tracking'!F120,"")</f>
        <v/>
      </c>
      <c r="F121" s="182"/>
      <c r="G121" s="40"/>
      <c r="H121" s="40"/>
      <c r="I121" s="40"/>
      <c r="J121" s="40"/>
      <c r="K121" s="40"/>
      <c r="L121" s="40"/>
      <c r="M121" s="40"/>
      <c r="N121" s="40"/>
      <c r="O121" s="40"/>
      <c r="P121" s="40"/>
      <c r="Q121" s="40"/>
      <c r="R121" s="40"/>
      <c r="S121" s="40"/>
      <c r="T121" s="40"/>
      <c r="U121" s="40"/>
      <c r="V121" s="40"/>
      <c r="W121" s="40"/>
      <c r="X121" s="40"/>
      <c r="Y121" s="40"/>
      <c r="Z121" s="40"/>
      <c r="AA121" s="182"/>
      <c r="AB121" s="40"/>
      <c r="AC121" s="40"/>
      <c r="AD121" s="40"/>
      <c r="AE121" s="40"/>
      <c r="AF121" s="40"/>
      <c r="AG121" s="40"/>
      <c r="AH121" s="40"/>
      <c r="AI121" s="40"/>
      <c r="AJ121" s="40"/>
      <c r="AK121" s="40"/>
      <c r="AL121" s="40"/>
      <c r="AM121" s="40"/>
      <c r="AN121" s="40"/>
      <c r="AO121" s="40"/>
      <c r="AP121" s="40"/>
      <c r="AQ121" s="40"/>
      <c r="AR121" s="40"/>
      <c r="AS121" s="40"/>
      <c r="AT121" s="40"/>
      <c r="AU121" s="40"/>
      <c r="AW121" s="145" t="str">
        <f t="shared" si="43"/>
        <v/>
      </c>
      <c r="AX121" s="146" t="str">
        <f t="shared" si="44"/>
        <v/>
      </c>
      <c r="AY121" s="147" t="str">
        <f t="shared" si="45"/>
        <v xml:space="preserve"> </v>
      </c>
      <c r="AZ121" s="145" t="str">
        <f t="shared" si="46"/>
        <v/>
      </c>
      <c r="BA121" s="146" t="str">
        <f t="shared" si="47"/>
        <v/>
      </c>
      <c r="BB121" s="147" t="str">
        <f t="shared" si="48"/>
        <v xml:space="preserve"> </v>
      </c>
      <c r="BC121" s="145" t="str">
        <f t="shared" si="49"/>
        <v/>
      </c>
      <c r="BD121" s="146" t="str">
        <f t="shared" si="50"/>
        <v/>
      </c>
      <c r="BE121" s="147" t="str">
        <f t="shared" si="51"/>
        <v xml:space="preserve"> </v>
      </c>
      <c r="BF121" s="145" t="str">
        <f t="shared" si="52"/>
        <v/>
      </c>
      <c r="BG121" s="146" t="str">
        <f t="shared" si="53"/>
        <v/>
      </c>
      <c r="BH121" s="148" t="str">
        <f t="shared" si="54"/>
        <v xml:space="preserve"> </v>
      </c>
      <c r="BI121" s="69" t="str">
        <f t="shared" si="55"/>
        <v/>
      </c>
      <c r="BJ121" s="70" t="str">
        <f t="shared" si="56"/>
        <v/>
      </c>
      <c r="BK121" s="142" t="str">
        <f t="shared" si="57"/>
        <v xml:space="preserve"> </v>
      </c>
      <c r="BL121" s="104"/>
      <c r="BM121" s="68">
        <f>COUNTIF('Student Tracking'!G120:N120,"&gt;=1")</f>
        <v>0</v>
      </c>
      <c r="BN121" s="104">
        <f>COUNTIF('Student Tracking'!G120:N120,"0")</f>
        <v>0</v>
      </c>
      <c r="BO121" s="85">
        <f t="shared" si="58"/>
        <v>0</v>
      </c>
      <c r="BP121" s="104" t="str">
        <f t="shared" si="36"/>
        <v/>
      </c>
      <c r="BQ121" s="104" t="str">
        <f t="shared" si="37"/>
        <v/>
      </c>
      <c r="BR121" s="104" t="str">
        <f t="shared" si="59"/>
        <v/>
      </c>
      <c r="BS121" s="303" t="str">
        <f t="shared" si="60"/>
        <v/>
      </c>
      <c r="BT121" s="104"/>
      <c r="BU121" s="68" t="str">
        <f t="shared" si="38"/>
        <v/>
      </c>
      <c r="BV121" s="91" t="str">
        <f t="shared" si="39"/>
        <v/>
      </c>
      <c r="BW121" s="91" t="str">
        <f t="shared" si="40"/>
        <v/>
      </c>
      <c r="BX121" s="91" t="str">
        <f t="shared" si="41"/>
        <v/>
      </c>
      <c r="BY121" s="91" t="str">
        <f t="shared" si="42"/>
        <v/>
      </c>
    </row>
    <row r="122" spans="1:77" x14ac:dyDescent="0.35">
      <c r="A122" s="73">
        <f>'Student Tracking'!A121</f>
        <v>0</v>
      </c>
      <c r="B122" s="73">
        <f>'Student Tracking'!B121</f>
        <v>0</v>
      </c>
      <c r="C122" s="74">
        <f>'Student Tracking'!D121</f>
        <v>0</v>
      </c>
      <c r="D122" s="184" t="str">
        <f>IF('Student Tracking'!E121,'Student Tracking'!E121,"")</f>
        <v/>
      </c>
      <c r="E122" s="184" t="str">
        <f>IF('Student Tracking'!F121,'Student Tracking'!F121,"")</f>
        <v/>
      </c>
      <c r="F122" s="181"/>
      <c r="G122" s="39"/>
      <c r="H122" s="39"/>
      <c r="I122" s="39"/>
      <c r="J122" s="39"/>
      <c r="K122" s="39"/>
      <c r="L122" s="39"/>
      <c r="M122" s="39"/>
      <c r="N122" s="39"/>
      <c r="O122" s="39"/>
      <c r="P122" s="39"/>
      <c r="Q122" s="39"/>
      <c r="R122" s="39"/>
      <c r="S122" s="39"/>
      <c r="T122" s="39"/>
      <c r="U122" s="39"/>
      <c r="V122" s="39"/>
      <c r="W122" s="39"/>
      <c r="X122" s="39"/>
      <c r="Y122" s="39"/>
      <c r="Z122" s="39"/>
      <c r="AA122" s="181"/>
      <c r="AB122" s="39"/>
      <c r="AC122" s="39"/>
      <c r="AD122" s="39"/>
      <c r="AE122" s="39"/>
      <c r="AF122" s="39"/>
      <c r="AG122" s="39"/>
      <c r="AH122" s="39"/>
      <c r="AI122" s="39"/>
      <c r="AJ122" s="39"/>
      <c r="AK122" s="39"/>
      <c r="AL122" s="39"/>
      <c r="AM122" s="39"/>
      <c r="AN122" s="39"/>
      <c r="AO122" s="39"/>
      <c r="AP122" s="39"/>
      <c r="AQ122" s="39"/>
      <c r="AR122" s="39"/>
      <c r="AS122" s="39"/>
      <c r="AT122" s="39"/>
      <c r="AU122" s="39"/>
      <c r="AW122" s="145" t="str">
        <f t="shared" si="43"/>
        <v/>
      </c>
      <c r="AX122" s="146" t="str">
        <f t="shared" si="44"/>
        <v/>
      </c>
      <c r="AY122" s="147" t="str">
        <f t="shared" si="45"/>
        <v xml:space="preserve"> </v>
      </c>
      <c r="AZ122" s="145" t="str">
        <f t="shared" si="46"/>
        <v/>
      </c>
      <c r="BA122" s="146" t="str">
        <f t="shared" si="47"/>
        <v/>
      </c>
      <c r="BB122" s="147" t="str">
        <f t="shared" si="48"/>
        <v xml:space="preserve"> </v>
      </c>
      <c r="BC122" s="145" t="str">
        <f t="shared" si="49"/>
        <v/>
      </c>
      <c r="BD122" s="146" t="str">
        <f t="shared" si="50"/>
        <v/>
      </c>
      <c r="BE122" s="147" t="str">
        <f t="shared" si="51"/>
        <v xml:space="preserve"> </v>
      </c>
      <c r="BF122" s="145" t="str">
        <f t="shared" si="52"/>
        <v/>
      </c>
      <c r="BG122" s="146" t="str">
        <f t="shared" si="53"/>
        <v/>
      </c>
      <c r="BH122" s="148" t="str">
        <f t="shared" si="54"/>
        <v xml:space="preserve"> </v>
      </c>
      <c r="BI122" s="69" t="str">
        <f t="shared" si="55"/>
        <v/>
      </c>
      <c r="BJ122" s="70" t="str">
        <f t="shared" si="56"/>
        <v/>
      </c>
      <c r="BK122" s="142" t="str">
        <f t="shared" si="57"/>
        <v xml:space="preserve"> </v>
      </c>
      <c r="BL122" s="104"/>
      <c r="BM122" s="68">
        <f>COUNTIF('Student Tracking'!G121:N121,"&gt;=1")</f>
        <v>0</v>
      </c>
      <c r="BN122" s="104">
        <f>COUNTIF('Student Tracking'!G121:N121,"0")</f>
        <v>0</v>
      </c>
      <c r="BO122" s="85">
        <f t="shared" si="58"/>
        <v>0</v>
      </c>
      <c r="BP122" s="104" t="str">
        <f t="shared" si="36"/>
        <v/>
      </c>
      <c r="BQ122" s="104" t="str">
        <f t="shared" si="37"/>
        <v/>
      </c>
      <c r="BR122" s="104" t="str">
        <f t="shared" si="59"/>
        <v/>
      </c>
      <c r="BS122" s="303" t="str">
        <f t="shared" si="60"/>
        <v/>
      </c>
      <c r="BT122" s="104"/>
      <c r="BU122" s="68" t="str">
        <f t="shared" si="38"/>
        <v/>
      </c>
      <c r="BV122" s="91" t="str">
        <f t="shared" si="39"/>
        <v/>
      </c>
      <c r="BW122" s="91" t="str">
        <f t="shared" si="40"/>
        <v/>
      </c>
      <c r="BX122" s="91" t="str">
        <f t="shared" si="41"/>
        <v/>
      </c>
      <c r="BY122" s="91" t="str">
        <f t="shared" si="42"/>
        <v/>
      </c>
    </row>
    <row r="123" spans="1:77" x14ac:dyDescent="0.35">
      <c r="A123" s="73">
        <f>'Student Tracking'!A122</f>
        <v>0</v>
      </c>
      <c r="B123" s="73">
        <f>'Student Tracking'!B122</f>
        <v>0</v>
      </c>
      <c r="C123" s="74">
        <f>'Student Tracking'!D122</f>
        <v>0</v>
      </c>
      <c r="D123" s="184" t="str">
        <f>IF('Student Tracking'!E122,'Student Tracking'!E122,"")</f>
        <v/>
      </c>
      <c r="E123" s="184" t="str">
        <f>IF('Student Tracking'!F122,'Student Tracking'!F122,"")</f>
        <v/>
      </c>
      <c r="F123" s="182"/>
      <c r="G123" s="40"/>
      <c r="H123" s="40"/>
      <c r="I123" s="40"/>
      <c r="J123" s="40"/>
      <c r="K123" s="40"/>
      <c r="L123" s="40"/>
      <c r="M123" s="40"/>
      <c r="N123" s="40"/>
      <c r="O123" s="40"/>
      <c r="P123" s="40"/>
      <c r="Q123" s="40"/>
      <c r="R123" s="40"/>
      <c r="S123" s="40"/>
      <c r="T123" s="40"/>
      <c r="U123" s="40"/>
      <c r="V123" s="40"/>
      <c r="W123" s="40"/>
      <c r="X123" s="40"/>
      <c r="Y123" s="40"/>
      <c r="Z123" s="40"/>
      <c r="AA123" s="182"/>
      <c r="AB123" s="40"/>
      <c r="AC123" s="40"/>
      <c r="AD123" s="40"/>
      <c r="AE123" s="40"/>
      <c r="AF123" s="40"/>
      <c r="AG123" s="40"/>
      <c r="AH123" s="40"/>
      <c r="AI123" s="40"/>
      <c r="AJ123" s="40"/>
      <c r="AK123" s="40"/>
      <c r="AL123" s="40"/>
      <c r="AM123" s="40"/>
      <c r="AN123" s="40"/>
      <c r="AO123" s="40"/>
      <c r="AP123" s="40"/>
      <c r="AQ123" s="40"/>
      <c r="AR123" s="40"/>
      <c r="AS123" s="40"/>
      <c r="AT123" s="40"/>
      <c r="AU123" s="40"/>
      <c r="AW123" s="145" t="str">
        <f t="shared" si="43"/>
        <v/>
      </c>
      <c r="AX123" s="146" t="str">
        <f t="shared" si="44"/>
        <v/>
      </c>
      <c r="AY123" s="147" t="str">
        <f t="shared" si="45"/>
        <v xml:space="preserve"> </v>
      </c>
      <c r="AZ123" s="145" t="str">
        <f t="shared" si="46"/>
        <v/>
      </c>
      <c r="BA123" s="146" t="str">
        <f t="shared" si="47"/>
        <v/>
      </c>
      <c r="BB123" s="147" t="str">
        <f t="shared" si="48"/>
        <v xml:space="preserve"> </v>
      </c>
      <c r="BC123" s="145" t="str">
        <f t="shared" si="49"/>
        <v/>
      </c>
      <c r="BD123" s="146" t="str">
        <f t="shared" si="50"/>
        <v/>
      </c>
      <c r="BE123" s="147" t="str">
        <f t="shared" si="51"/>
        <v xml:space="preserve"> </v>
      </c>
      <c r="BF123" s="145" t="str">
        <f t="shared" si="52"/>
        <v/>
      </c>
      <c r="BG123" s="146" t="str">
        <f t="shared" si="53"/>
        <v/>
      </c>
      <c r="BH123" s="148" t="str">
        <f t="shared" si="54"/>
        <v xml:space="preserve"> </v>
      </c>
      <c r="BI123" s="69" t="str">
        <f t="shared" si="55"/>
        <v/>
      </c>
      <c r="BJ123" s="70" t="str">
        <f t="shared" si="56"/>
        <v/>
      </c>
      <c r="BK123" s="142" t="str">
        <f t="shared" si="57"/>
        <v xml:space="preserve"> </v>
      </c>
      <c r="BL123" s="104"/>
      <c r="BM123" s="68">
        <f>COUNTIF('Student Tracking'!G122:N122,"&gt;=1")</f>
        <v>0</v>
      </c>
      <c r="BN123" s="104">
        <f>COUNTIF('Student Tracking'!G122:N122,"0")</f>
        <v>0</v>
      </c>
      <c r="BO123" s="85">
        <f t="shared" si="58"/>
        <v>0</v>
      </c>
      <c r="BP123" s="104" t="str">
        <f t="shared" si="36"/>
        <v/>
      </c>
      <c r="BQ123" s="104" t="str">
        <f t="shared" si="37"/>
        <v/>
      </c>
      <c r="BR123" s="104" t="str">
        <f t="shared" si="59"/>
        <v/>
      </c>
      <c r="BS123" s="303" t="str">
        <f t="shared" si="60"/>
        <v/>
      </c>
      <c r="BT123" s="104"/>
      <c r="BU123" s="68" t="str">
        <f t="shared" si="38"/>
        <v/>
      </c>
      <c r="BV123" s="91" t="str">
        <f t="shared" si="39"/>
        <v/>
      </c>
      <c r="BW123" s="91" t="str">
        <f t="shared" si="40"/>
        <v/>
      </c>
      <c r="BX123" s="91" t="str">
        <f t="shared" si="41"/>
        <v/>
      </c>
      <c r="BY123" s="91" t="str">
        <f t="shared" si="42"/>
        <v/>
      </c>
    </row>
    <row r="124" spans="1:77" x14ac:dyDescent="0.35">
      <c r="A124" s="73">
        <f>'Student Tracking'!A123</f>
        <v>0</v>
      </c>
      <c r="B124" s="73">
        <f>'Student Tracking'!B123</f>
        <v>0</v>
      </c>
      <c r="C124" s="74">
        <f>'Student Tracking'!D123</f>
        <v>0</v>
      </c>
      <c r="D124" s="184" t="str">
        <f>IF('Student Tracking'!E123,'Student Tracking'!E123,"")</f>
        <v/>
      </c>
      <c r="E124" s="184" t="str">
        <f>IF('Student Tracking'!F123,'Student Tracking'!F123,"")</f>
        <v/>
      </c>
      <c r="F124" s="181"/>
      <c r="G124" s="39"/>
      <c r="H124" s="39"/>
      <c r="I124" s="39"/>
      <c r="J124" s="39"/>
      <c r="K124" s="39"/>
      <c r="L124" s="39"/>
      <c r="M124" s="39"/>
      <c r="N124" s="39"/>
      <c r="O124" s="39"/>
      <c r="P124" s="39"/>
      <c r="Q124" s="39"/>
      <c r="R124" s="39"/>
      <c r="S124" s="39"/>
      <c r="T124" s="39"/>
      <c r="U124" s="39"/>
      <c r="V124" s="39"/>
      <c r="W124" s="39"/>
      <c r="X124" s="39"/>
      <c r="Y124" s="39"/>
      <c r="Z124" s="39"/>
      <c r="AA124" s="181"/>
      <c r="AB124" s="39"/>
      <c r="AC124" s="39"/>
      <c r="AD124" s="39"/>
      <c r="AE124" s="39"/>
      <c r="AF124" s="39"/>
      <c r="AG124" s="39"/>
      <c r="AH124" s="39"/>
      <c r="AI124" s="39"/>
      <c r="AJ124" s="39"/>
      <c r="AK124" s="39"/>
      <c r="AL124" s="39"/>
      <c r="AM124" s="39"/>
      <c r="AN124" s="39"/>
      <c r="AO124" s="39"/>
      <c r="AP124" s="39"/>
      <c r="AQ124" s="39"/>
      <c r="AR124" s="39"/>
      <c r="AS124" s="39"/>
      <c r="AT124" s="39"/>
      <c r="AU124" s="39"/>
      <c r="AW124" s="145" t="str">
        <f t="shared" si="43"/>
        <v/>
      </c>
      <c r="AX124" s="146" t="str">
        <f t="shared" si="44"/>
        <v/>
      </c>
      <c r="AY124" s="147" t="str">
        <f t="shared" si="45"/>
        <v xml:space="preserve"> </v>
      </c>
      <c r="AZ124" s="145" t="str">
        <f t="shared" si="46"/>
        <v/>
      </c>
      <c r="BA124" s="146" t="str">
        <f t="shared" si="47"/>
        <v/>
      </c>
      <c r="BB124" s="147" t="str">
        <f t="shared" si="48"/>
        <v xml:space="preserve"> </v>
      </c>
      <c r="BC124" s="145" t="str">
        <f t="shared" si="49"/>
        <v/>
      </c>
      <c r="BD124" s="146" t="str">
        <f t="shared" si="50"/>
        <v/>
      </c>
      <c r="BE124" s="147" t="str">
        <f t="shared" si="51"/>
        <v xml:space="preserve"> </v>
      </c>
      <c r="BF124" s="145" t="str">
        <f t="shared" si="52"/>
        <v/>
      </c>
      <c r="BG124" s="146" t="str">
        <f t="shared" si="53"/>
        <v/>
      </c>
      <c r="BH124" s="148" t="str">
        <f t="shared" si="54"/>
        <v xml:space="preserve"> </v>
      </c>
      <c r="BI124" s="69" t="str">
        <f t="shared" si="55"/>
        <v/>
      </c>
      <c r="BJ124" s="70" t="str">
        <f t="shared" si="56"/>
        <v/>
      </c>
      <c r="BK124" s="142" t="str">
        <f t="shared" si="57"/>
        <v xml:space="preserve"> </v>
      </c>
      <c r="BL124" s="104"/>
      <c r="BM124" s="68">
        <f>COUNTIF('Student Tracking'!G123:N123,"&gt;=1")</f>
        <v>0</v>
      </c>
      <c r="BN124" s="104">
        <f>COUNTIF('Student Tracking'!G123:N123,"0")</f>
        <v>0</v>
      </c>
      <c r="BO124" s="85">
        <f t="shared" si="58"/>
        <v>0</v>
      </c>
      <c r="BP124" s="104" t="str">
        <f t="shared" si="36"/>
        <v/>
      </c>
      <c r="BQ124" s="104" t="str">
        <f t="shared" si="37"/>
        <v/>
      </c>
      <c r="BR124" s="104" t="str">
        <f t="shared" si="59"/>
        <v/>
      </c>
      <c r="BS124" s="303" t="str">
        <f t="shared" si="60"/>
        <v/>
      </c>
      <c r="BT124" s="104"/>
      <c r="BU124" s="68" t="str">
        <f t="shared" si="38"/>
        <v/>
      </c>
      <c r="BV124" s="91" t="str">
        <f t="shared" si="39"/>
        <v/>
      </c>
      <c r="BW124" s="91" t="str">
        <f t="shared" si="40"/>
        <v/>
      </c>
      <c r="BX124" s="91" t="str">
        <f t="shared" si="41"/>
        <v/>
      </c>
      <c r="BY124" s="91" t="str">
        <f t="shared" si="42"/>
        <v/>
      </c>
    </row>
    <row r="125" spans="1:77" x14ac:dyDescent="0.35">
      <c r="A125" s="73">
        <f>'Student Tracking'!A124</f>
        <v>0</v>
      </c>
      <c r="B125" s="73">
        <f>'Student Tracking'!B124</f>
        <v>0</v>
      </c>
      <c r="C125" s="74">
        <f>'Student Tracking'!D124</f>
        <v>0</v>
      </c>
      <c r="D125" s="184" t="str">
        <f>IF('Student Tracking'!E124,'Student Tracking'!E124,"")</f>
        <v/>
      </c>
      <c r="E125" s="184" t="str">
        <f>IF('Student Tracking'!F124,'Student Tracking'!F124,"")</f>
        <v/>
      </c>
      <c r="F125" s="182"/>
      <c r="G125" s="40"/>
      <c r="H125" s="40"/>
      <c r="I125" s="40"/>
      <c r="J125" s="40"/>
      <c r="K125" s="40"/>
      <c r="L125" s="40"/>
      <c r="M125" s="40"/>
      <c r="N125" s="40"/>
      <c r="O125" s="40"/>
      <c r="P125" s="40"/>
      <c r="Q125" s="40"/>
      <c r="R125" s="40"/>
      <c r="S125" s="40"/>
      <c r="T125" s="40"/>
      <c r="U125" s="40"/>
      <c r="V125" s="40"/>
      <c r="W125" s="40"/>
      <c r="X125" s="40"/>
      <c r="Y125" s="40"/>
      <c r="Z125" s="40"/>
      <c r="AA125" s="182"/>
      <c r="AB125" s="40"/>
      <c r="AC125" s="40"/>
      <c r="AD125" s="40"/>
      <c r="AE125" s="40"/>
      <c r="AF125" s="40"/>
      <c r="AG125" s="40"/>
      <c r="AH125" s="40"/>
      <c r="AI125" s="40"/>
      <c r="AJ125" s="40"/>
      <c r="AK125" s="40"/>
      <c r="AL125" s="40"/>
      <c r="AM125" s="40"/>
      <c r="AN125" s="40"/>
      <c r="AO125" s="40"/>
      <c r="AP125" s="40"/>
      <c r="AQ125" s="40"/>
      <c r="AR125" s="40"/>
      <c r="AS125" s="40"/>
      <c r="AT125" s="40"/>
      <c r="AU125" s="40"/>
      <c r="AW125" s="145" t="str">
        <f t="shared" si="43"/>
        <v/>
      </c>
      <c r="AX125" s="146" t="str">
        <f t="shared" si="44"/>
        <v/>
      </c>
      <c r="AY125" s="147" t="str">
        <f t="shared" si="45"/>
        <v xml:space="preserve"> </v>
      </c>
      <c r="AZ125" s="145" t="str">
        <f t="shared" si="46"/>
        <v/>
      </c>
      <c r="BA125" s="146" t="str">
        <f t="shared" si="47"/>
        <v/>
      </c>
      <c r="BB125" s="147" t="str">
        <f t="shared" si="48"/>
        <v xml:space="preserve"> </v>
      </c>
      <c r="BC125" s="145" t="str">
        <f t="shared" si="49"/>
        <v/>
      </c>
      <c r="BD125" s="146" t="str">
        <f t="shared" si="50"/>
        <v/>
      </c>
      <c r="BE125" s="147" t="str">
        <f t="shared" si="51"/>
        <v xml:space="preserve"> </v>
      </c>
      <c r="BF125" s="145" t="str">
        <f t="shared" si="52"/>
        <v/>
      </c>
      <c r="BG125" s="146" t="str">
        <f t="shared" si="53"/>
        <v/>
      </c>
      <c r="BH125" s="148" t="str">
        <f t="shared" si="54"/>
        <v xml:space="preserve"> </v>
      </c>
      <c r="BI125" s="69" t="str">
        <f t="shared" si="55"/>
        <v/>
      </c>
      <c r="BJ125" s="70" t="str">
        <f t="shared" si="56"/>
        <v/>
      </c>
      <c r="BK125" s="142" t="str">
        <f t="shared" si="57"/>
        <v xml:space="preserve"> </v>
      </c>
      <c r="BL125" s="104"/>
      <c r="BM125" s="68">
        <f>COUNTIF('Student Tracking'!G124:N124,"&gt;=1")</f>
        <v>0</v>
      </c>
      <c r="BN125" s="104">
        <f>COUNTIF('Student Tracking'!G124:N124,"0")</f>
        <v>0</v>
      </c>
      <c r="BO125" s="85">
        <f t="shared" si="58"/>
        <v>0</v>
      </c>
      <c r="BP125" s="104" t="str">
        <f t="shared" si="36"/>
        <v/>
      </c>
      <c r="BQ125" s="104" t="str">
        <f t="shared" si="37"/>
        <v/>
      </c>
      <c r="BR125" s="104" t="str">
        <f t="shared" si="59"/>
        <v/>
      </c>
      <c r="BS125" s="303" t="str">
        <f t="shared" si="60"/>
        <v/>
      </c>
      <c r="BT125" s="104"/>
      <c r="BU125" s="68" t="str">
        <f t="shared" si="38"/>
        <v/>
      </c>
      <c r="BV125" s="91" t="str">
        <f t="shared" si="39"/>
        <v/>
      </c>
      <c r="BW125" s="91" t="str">
        <f t="shared" si="40"/>
        <v/>
      </c>
      <c r="BX125" s="91" t="str">
        <f t="shared" si="41"/>
        <v/>
      </c>
      <c r="BY125" s="91" t="str">
        <f t="shared" si="42"/>
        <v/>
      </c>
    </row>
    <row r="126" spans="1:77" x14ac:dyDescent="0.35">
      <c r="A126" s="73">
        <f>'Student Tracking'!A125</f>
        <v>0</v>
      </c>
      <c r="B126" s="73">
        <f>'Student Tracking'!B125</f>
        <v>0</v>
      </c>
      <c r="C126" s="74">
        <f>'Student Tracking'!D125</f>
        <v>0</v>
      </c>
      <c r="D126" s="184" t="str">
        <f>IF('Student Tracking'!E125,'Student Tracking'!E125,"")</f>
        <v/>
      </c>
      <c r="E126" s="184" t="str">
        <f>IF('Student Tracking'!F125,'Student Tracking'!F125,"")</f>
        <v/>
      </c>
      <c r="F126" s="181"/>
      <c r="G126" s="39"/>
      <c r="H126" s="39"/>
      <c r="I126" s="39"/>
      <c r="J126" s="39"/>
      <c r="K126" s="39"/>
      <c r="L126" s="39"/>
      <c r="M126" s="39"/>
      <c r="N126" s="39"/>
      <c r="O126" s="39"/>
      <c r="P126" s="39"/>
      <c r="Q126" s="39"/>
      <c r="R126" s="39"/>
      <c r="S126" s="39"/>
      <c r="T126" s="39"/>
      <c r="U126" s="39"/>
      <c r="V126" s="39"/>
      <c r="W126" s="39"/>
      <c r="X126" s="39"/>
      <c r="Y126" s="39"/>
      <c r="Z126" s="39"/>
      <c r="AA126" s="181"/>
      <c r="AB126" s="39"/>
      <c r="AC126" s="39"/>
      <c r="AD126" s="39"/>
      <c r="AE126" s="39"/>
      <c r="AF126" s="39"/>
      <c r="AG126" s="39"/>
      <c r="AH126" s="39"/>
      <c r="AI126" s="39"/>
      <c r="AJ126" s="39"/>
      <c r="AK126" s="39"/>
      <c r="AL126" s="39"/>
      <c r="AM126" s="39"/>
      <c r="AN126" s="39"/>
      <c r="AO126" s="39"/>
      <c r="AP126" s="39"/>
      <c r="AQ126" s="39"/>
      <c r="AR126" s="39"/>
      <c r="AS126" s="39"/>
      <c r="AT126" s="39"/>
      <c r="AU126" s="39"/>
      <c r="AW126" s="145" t="str">
        <f t="shared" si="43"/>
        <v/>
      </c>
      <c r="AX126" s="146" t="str">
        <f t="shared" si="44"/>
        <v/>
      </c>
      <c r="AY126" s="147" t="str">
        <f t="shared" si="45"/>
        <v xml:space="preserve"> </v>
      </c>
      <c r="AZ126" s="145" t="str">
        <f t="shared" si="46"/>
        <v/>
      </c>
      <c r="BA126" s="146" t="str">
        <f t="shared" si="47"/>
        <v/>
      </c>
      <c r="BB126" s="147" t="str">
        <f t="shared" si="48"/>
        <v xml:space="preserve"> </v>
      </c>
      <c r="BC126" s="145" t="str">
        <f t="shared" si="49"/>
        <v/>
      </c>
      <c r="BD126" s="146" t="str">
        <f t="shared" si="50"/>
        <v/>
      </c>
      <c r="BE126" s="147" t="str">
        <f t="shared" si="51"/>
        <v xml:space="preserve"> </v>
      </c>
      <c r="BF126" s="145" t="str">
        <f t="shared" si="52"/>
        <v/>
      </c>
      <c r="BG126" s="146" t="str">
        <f t="shared" si="53"/>
        <v/>
      </c>
      <c r="BH126" s="148" t="str">
        <f t="shared" si="54"/>
        <v xml:space="preserve"> </v>
      </c>
      <c r="BI126" s="69" t="str">
        <f t="shared" si="55"/>
        <v/>
      </c>
      <c r="BJ126" s="70" t="str">
        <f t="shared" si="56"/>
        <v/>
      </c>
      <c r="BK126" s="142" t="str">
        <f t="shared" si="57"/>
        <v xml:space="preserve"> </v>
      </c>
      <c r="BL126" s="104"/>
      <c r="BM126" s="68">
        <f>COUNTIF('Student Tracking'!G125:N125,"&gt;=1")</f>
        <v>0</v>
      </c>
      <c r="BN126" s="104">
        <f>COUNTIF('Student Tracking'!G125:N125,"0")</f>
        <v>0</v>
      </c>
      <c r="BO126" s="85">
        <f t="shared" si="58"/>
        <v>0</v>
      </c>
      <c r="BP126" s="104" t="str">
        <f t="shared" si="36"/>
        <v/>
      </c>
      <c r="BQ126" s="104" t="str">
        <f t="shared" si="37"/>
        <v/>
      </c>
      <c r="BR126" s="104" t="str">
        <f t="shared" si="59"/>
        <v/>
      </c>
      <c r="BS126" s="303" t="str">
        <f t="shared" si="60"/>
        <v/>
      </c>
      <c r="BT126" s="104"/>
      <c r="BU126" s="68" t="str">
        <f t="shared" si="38"/>
        <v/>
      </c>
      <c r="BV126" s="91" t="str">
        <f t="shared" si="39"/>
        <v/>
      </c>
      <c r="BW126" s="91" t="str">
        <f t="shared" si="40"/>
        <v/>
      </c>
      <c r="BX126" s="91" t="str">
        <f t="shared" si="41"/>
        <v/>
      </c>
      <c r="BY126" s="91" t="str">
        <f t="shared" si="42"/>
        <v/>
      </c>
    </row>
    <row r="127" spans="1:77" x14ac:dyDescent="0.35">
      <c r="A127" s="73">
        <f>'Student Tracking'!A126</f>
        <v>0</v>
      </c>
      <c r="B127" s="73">
        <f>'Student Tracking'!B126</f>
        <v>0</v>
      </c>
      <c r="C127" s="74">
        <f>'Student Tracking'!D126</f>
        <v>0</v>
      </c>
      <c r="D127" s="184" t="str">
        <f>IF('Student Tracking'!E126,'Student Tracking'!E126,"")</f>
        <v/>
      </c>
      <c r="E127" s="184" t="str">
        <f>IF('Student Tracking'!F126,'Student Tracking'!F126,"")</f>
        <v/>
      </c>
      <c r="F127" s="182"/>
      <c r="G127" s="40"/>
      <c r="H127" s="40"/>
      <c r="I127" s="40"/>
      <c r="J127" s="40"/>
      <c r="K127" s="40"/>
      <c r="L127" s="40"/>
      <c r="M127" s="40"/>
      <c r="N127" s="40"/>
      <c r="O127" s="40"/>
      <c r="P127" s="40"/>
      <c r="Q127" s="40"/>
      <c r="R127" s="40"/>
      <c r="S127" s="40"/>
      <c r="T127" s="40"/>
      <c r="U127" s="40"/>
      <c r="V127" s="40"/>
      <c r="W127" s="40"/>
      <c r="X127" s="40"/>
      <c r="Y127" s="40"/>
      <c r="Z127" s="40"/>
      <c r="AA127" s="182"/>
      <c r="AB127" s="40"/>
      <c r="AC127" s="40"/>
      <c r="AD127" s="40"/>
      <c r="AE127" s="40"/>
      <c r="AF127" s="40"/>
      <c r="AG127" s="40"/>
      <c r="AH127" s="40"/>
      <c r="AI127" s="40"/>
      <c r="AJ127" s="40"/>
      <c r="AK127" s="40"/>
      <c r="AL127" s="40"/>
      <c r="AM127" s="40"/>
      <c r="AN127" s="40"/>
      <c r="AO127" s="40"/>
      <c r="AP127" s="40"/>
      <c r="AQ127" s="40"/>
      <c r="AR127" s="40"/>
      <c r="AS127" s="40"/>
      <c r="AT127" s="40"/>
      <c r="AU127" s="40"/>
      <c r="AW127" s="145" t="str">
        <f t="shared" si="43"/>
        <v/>
      </c>
      <c r="AX127" s="146" t="str">
        <f t="shared" si="44"/>
        <v/>
      </c>
      <c r="AY127" s="147" t="str">
        <f t="shared" si="45"/>
        <v xml:space="preserve"> </v>
      </c>
      <c r="AZ127" s="145" t="str">
        <f t="shared" si="46"/>
        <v/>
      </c>
      <c r="BA127" s="146" t="str">
        <f t="shared" si="47"/>
        <v/>
      </c>
      <c r="BB127" s="147" t="str">
        <f t="shared" si="48"/>
        <v xml:space="preserve"> </v>
      </c>
      <c r="BC127" s="145" t="str">
        <f t="shared" si="49"/>
        <v/>
      </c>
      <c r="BD127" s="146" t="str">
        <f t="shared" si="50"/>
        <v/>
      </c>
      <c r="BE127" s="147" t="str">
        <f t="shared" si="51"/>
        <v xml:space="preserve"> </v>
      </c>
      <c r="BF127" s="145" t="str">
        <f t="shared" si="52"/>
        <v/>
      </c>
      <c r="BG127" s="146" t="str">
        <f t="shared" si="53"/>
        <v/>
      </c>
      <c r="BH127" s="148" t="str">
        <f t="shared" si="54"/>
        <v xml:space="preserve"> </v>
      </c>
      <c r="BI127" s="69" t="str">
        <f t="shared" si="55"/>
        <v/>
      </c>
      <c r="BJ127" s="70" t="str">
        <f t="shared" si="56"/>
        <v/>
      </c>
      <c r="BK127" s="142" t="str">
        <f t="shared" si="57"/>
        <v xml:space="preserve"> </v>
      </c>
      <c r="BL127" s="104"/>
      <c r="BM127" s="68">
        <f>COUNTIF('Student Tracking'!G126:N126,"&gt;=1")</f>
        <v>0</v>
      </c>
      <c r="BN127" s="104">
        <f>COUNTIF('Student Tracking'!G126:N126,"0")</f>
        <v>0</v>
      </c>
      <c r="BO127" s="85">
        <f t="shared" si="58"/>
        <v>0</v>
      </c>
      <c r="BP127" s="104" t="str">
        <f t="shared" si="36"/>
        <v/>
      </c>
      <c r="BQ127" s="104" t="str">
        <f t="shared" si="37"/>
        <v/>
      </c>
      <c r="BR127" s="104" t="str">
        <f t="shared" si="59"/>
        <v/>
      </c>
      <c r="BS127" s="303" t="str">
        <f t="shared" si="60"/>
        <v/>
      </c>
      <c r="BT127" s="104"/>
      <c r="BU127" s="68" t="str">
        <f t="shared" si="38"/>
        <v/>
      </c>
      <c r="BV127" s="91" t="str">
        <f t="shared" si="39"/>
        <v/>
      </c>
      <c r="BW127" s="91" t="str">
        <f t="shared" si="40"/>
        <v/>
      </c>
      <c r="BX127" s="91" t="str">
        <f t="shared" si="41"/>
        <v/>
      </c>
      <c r="BY127" s="91" t="str">
        <f t="shared" si="42"/>
        <v/>
      </c>
    </row>
    <row r="128" spans="1:77" x14ac:dyDescent="0.35">
      <c r="A128" s="73">
        <f>'Student Tracking'!A127</f>
        <v>0</v>
      </c>
      <c r="B128" s="73">
        <f>'Student Tracking'!B127</f>
        <v>0</v>
      </c>
      <c r="C128" s="74">
        <f>'Student Tracking'!D127</f>
        <v>0</v>
      </c>
      <c r="D128" s="184" t="str">
        <f>IF('Student Tracking'!E127,'Student Tracking'!E127,"")</f>
        <v/>
      </c>
      <c r="E128" s="184" t="str">
        <f>IF('Student Tracking'!F127,'Student Tracking'!F127,"")</f>
        <v/>
      </c>
      <c r="F128" s="181"/>
      <c r="G128" s="39"/>
      <c r="H128" s="39"/>
      <c r="I128" s="39"/>
      <c r="J128" s="39"/>
      <c r="K128" s="39"/>
      <c r="L128" s="39"/>
      <c r="M128" s="39"/>
      <c r="N128" s="39"/>
      <c r="O128" s="39"/>
      <c r="P128" s="39"/>
      <c r="Q128" s="39"/>
      <c r="R128" s="39"/>
      <c r="S128" s="39"/>
      <c r="T128" s="39"/>
      <c r="U128" s="39"/>
      <c r="V128" s="39"/>
      <c r="W128" s="39"/>
      <c r="X128" s="39"/>
      <c r="Y128" s="39"/>
      <c r="Z128" s="39"/>
      <c r="AA128" s="181"/>
      <c r="AB128" s="39"/>
      <c r="AC128" s="39"/>
      <c r="AD128" s="39"/>
      <c r="AE128" s="39"/>
      <c r="AF128" s="39"/>
      <c r="AG128" s="39"/>
      <c r="AH128" s="39"/>
      <c r="AI128" s="39"/>
      <c r="AJ128" s="39"/>
      <c r="AK128" s="39"/>
      <c r="AL128" s="39"/>
      <c r="AM128" s="39"/>
      <c r="AN128" s="39"/>
      <c r="AO128" s="39"/>
      <c r="AP128" s="39"/>
      <c r="AQ128" s="39"/>
      <c r="AR128" s="39"/>
      <c r="AS128" s="39"/>
      <c r="AT128" s="39"/>
      <c r="AU128" s="39"/>
      <c r="AW128" s="145" t="str">
        <f t="shared" si="43"/>
        <v/>
      </c>
      <c r="AX128" s="146" t="str">
        <f t="shared" si="44"/>
        <v/>
      </c>
      <c r="AY128" s="147" t="str">
        <f t="shared" si="45"/>
        <v xml:space="preserve"> </v>
      </c>
      <c r="AZ128" s="145" t="str">
        <f t="shared" si="46"/>
        <v/>
      </c>
      <c r="BA128" s="146" t="str">
        <f t="shared" si="47"/>
        <v/>
      </c>
      <c r="BB128" s="147" t="str">
        <f t="shared" si="48"/>
        <v xml:space="preserve"> </v>
      </c>
      <c r="BC128" s="145" t="str">
        <f t="shared" si="49"/>
        <v/>
      </c>
      <c r="BD128" s="146" t="str">
        <f t="shared" si="50"/>
        <v/>
      </c>
      <c r="BE128" s="147" t="str">
        <f t="shared" si="51"/>
        <v xml:space="preserve"> </v>
      </c>
      <c r="BF128" s="145" t="str">
        <f t="shared" si="52"/>
        <v/>
      </c>
      <c r="BG128" s="146" t="str">
        <f t="shared" si="53"/>
        <v/>
      </c>
      <c r="BH128" s="148" t="str">
        <f t="shared" si="54"/>
        <v xml:space="preserve"> </v>
      </c>
      <c r="BI128" s="69" t="str">
        <f t="shared" si="55"/>
        <v/>
      </c>
      <c r="BJ128" s="70" t="str">
        <f t="shared" si="56"/>
        <v/>
      </c>
      <c r="BK128" s="142" t="str">
        <f t="shared" si="57"/>
        <v xml:space="preserve"> </v>
      </c>
      <c r="BL128" s="104"/>
      <c r="BM128" s="68">
        <f>COUNTIF('Student Tracking'!G127:N127,"&gt;=1")</f>
        <v>0</v>
      </c>
      <c r="BN128" s="104">
        <f>COUNTIF('Student Tracking'!G127:N127,"0")</f>
        <v>0</v>
      </c>
      <c r="BO128" s="85">
        <f t="shared" si="58"/>
        <v>0</v>
      </c>
      <c r="BP128" s="104" t="str">
        <f t="shared" si="36"/>
        <v/>
      </c>
      <c r="BQ128" s="104" t="str">
        <f t="shared" si="37"/>
        <v/>
      </c>
      <c r="BR128" s="104" t="str">
        <f t="shared" si="59"/>
        <v/>
      </c>
      <c r="BS128" s="303" t="str">
        <f t="shared" si="60"/>
        <v/>
      </c>
      <c r="BT128" s="104"/>
      <c r="BU128" s="68" t="str">
        <f t="shared" si="38"/>
        <v/>
      </c>
      <c r="BV128" s="91" t="str">
        <f t="shared" si="39"/>
        <v/>
      </c>
      <c r="BW128" s="91" t="str">
        <f t="shared" si="40"/>
        <v/>
      </c>
      <c r="BX128" s="91" t="str">
        <f t="shared" si="41"/>
        <v/>
      </c>
      <c r="BY128" s="91" t="str">
        <f t="shared" si="42"/>
        <v/>
      </c>
    </row>
    <row r="129" spans="1:77" x14ac:dyDescent="0.35">
      <c r="A129" s="73">
        <f>'Student Tracking'!A128</f>
        <v>0</v>
      </c>
      <c r="B129" s="73">
        <f>'Student Tracking'!B128</f>
        <v>0</v>
      </c>
      <c r="C129" s="74">
        <f>'Student Tracking'!D128</f>
        <v>0</v>
      </c>
      <c r="D129" s="184" t="str">
        <f>IF('Student Tracking'!E128,'Student Tracking'!E128,"")</f>
        <v/>
      </c>
      <c r="E129" s="184" t="str">
        <f>IF('Student Tracking'!F128,'Student Tracking'!F128,"")</f>
        <v/>
      </c>
      <c r="F129" s="182"/>
      <c r="G129" s="40"/>
      <c r="H129" s="40"/>
      <c r="I129" s="40"/>
      <c r="J129" s="40"/>
      <c r="K129" s="40"/>
      <c r="L129" s="40"/>
      <c r="M129" s="40"/>
      <c r="N129" s="40"/>
      <c r="O129" s="40"/>
      <c r="P129" s="40"/>
      <c r="Q129" s="40"/>
      <c r="R129" s="40"/>
      <c r="S129" s="40"/>
      <c r="T129" s="40"/>
      <c r="U129" s="40"/>
      <c r="V129" s="40"/>
      <c r="W129" s="40"/>
      <c r="X129" s="40"/>
      <c r="Y129" s="40"/>
      <c r="Z129" s="40"/>
      <c r="AA129" s="182"/>
      <c r="AB129" s="40"/>
      <c r="AC129" s="40"/>
      <c r="AD129" s="40"/>
      <c r="AE129" s="40"/>
      <c r="AF129" s="40"/>
      <c r="AG129" s="40"/>
      <c r="AH129" s="40"/>
      <c r="AI129" s="40"/>
      <c r="AJ129" s="40"/>
      <c r="AK129" s="40"/>
      <c r="AL129" s="40"/>
      <c r="AM129" s="40"/>
      <c r="AN129" s="40"/>
      <c r="AO129" s="40"/>
      <c r="AP129" s="40"/>
      <c r="AQ129" s="40"/>
      <c r="AR129" s="40"/>
      <c r="AS129" s="40"/>
      <c r="AT129" s="40"/>
      <c r="AU129" s="40"/>
      <c r="AW129" s="145" t="str">
        <f t="shared" si="43"/>
        <v/>
      </c>
      <c r="AX129" s="146" t="str">
        <f t="shared" si="44"/>
        <v/>
      </c>
      <c r="AY129" s="147" t="str">
        <f t="shared" si="45"/>
        <v xml:space="preserve"> </v>
      </c>
      <c r="AZ129" s="145" t="str">
        <f t="shared" si="46"/>
        <v/>
      </c>
      <c r="BA129" s="146" t="str">
        <f t="shared" si="47"/>
        <v/>
      </c>
      <c r="BB129" s="147" t="str">
        <f t="shared" si="48"/>
        <v xml:space="preserve"> </v>
      </c>
      <c r="BC129" s="145" t="str">
        <f t="shared" si="49"/>
        <v/>
      </c>
      <c r="BD129" s="146" t="str">
        <f t="shared" si="50"/>
        <v/>
      </c>
      <c r="BE129" s="147" t="str">
        <f t="shared" si="51"/>
        <v xml:space="preserve"> </v>
      </c>
      <c r="BF129" s="145" t="str">
        <f t="shared" si="52"/>
        <v/>
      </c>
      <c r="BG129" s="146" t="str">
        <f t="shared" si="53"/>
        <v/>
      </c>
      <c r="BH129" s="148" t="str">
        <f t="shared" si="54"/>
        <v xml:space="preserve"> </v>
      </c>
      <c r="BI129" s="69" t="str">
        <f t="shared" si="55"/>
        <v/>
      </c>
      <c r="BJ129" s="70" t="str">
        <f t="shared" si="56"/>
        <v/>
      </c>
      <c r="BK129" s="142" t="str">
        <f t="shared" si="57"/>
        <v xml:space="preserve"> </v>
      </c>
      <c r="BL129" s="104"/>
      <c r="BM129" s="68">
        <f>COUNTIF('Student Tracking'!G128:N128,"&gt;=1")</f>
        <v>0</v>
      </c>
      <c r="BN129" s="104">
        <f>COUNTIF('Student Tracking'!G128:N128,"0")</f>
        <v>0</v>
      </c>
      <c r="BO129" s="85">
        <f t="shared" si="58"/>
        <v>0</v>
      </c>
      <c r="BP129" s="104" t="str">
        <f t="shared" si="36"/>
        <v/>
      </c>
      <c r="BQ129" s="104" t="str">
        <f t="shared" si="37"/>
        <v/>
      </c>
      <c r="BR129" s="104" t="str">
        <f t="shared" si="59"/>
        <v/>
      </c>
      <c r="BS129" s="303" t="str">
        <f t="shared" si="60"/>
        <v/>
      </c>
      <c r="BT129" s="104"/>
      <c r="BU129" s="68" t="str">
        <f t="shared" si="38"/>
        <v/>
      </c>
      <c r="BV129" s="91" t="str">
        <f t="shared" si="39"/>
        <v/>
      </c>
      <c r="BW129" s="91" t="str">
        <f t="shared" si="40"/>
        <v/>
      </c>
      <c r="BX129" s="91" t="str">
        <f t="shared" si="41"/>
        <v/>
      </c>
      <c r="BY129" s="91" t="str">
        <f t="shared" si="42"/>
        <v/>
      </c>
    </row>
    <row r="130" spans="1:77" x14ac:dyDescent="0.35">
      <c r="A130" s="73">
        <f>'Student Tracking'!A129</f>
        <v>0</v>
      </c>
      <c r="B130" s="73">
        <f>'Student Tracking'!B129</f>
        <v>0</v>
      </c>
      <c r="C130" s="74">
        <f>'Student Tracking'!D129</f>
        <v>0</v>
      </c>
      <c r="D130" s="184" t="str">
        <f>IF('Student Tracking'!E129,'Student Tracking'!E129,"")</f>
        <v/>
      </c>
      <c r="E130" s="184" t="str">
        <f>IF('Student Tracking'!F129,'Student Tracking'!F129,"")</f>
        <v/>
      </c>
      <c r="F130" s="181"/>
      <c r="G130" s="39"/>
      <c r="H130" s="39"/>
      <c r="I130" s="39"/>
      <c r="J130" s="39"/>
      <c r="K130" s="39"/>
      <c r="L130" s="39"/>
      <c r="M130" s="39"/>
      <c r="N130" s="39"/>
      <c r="O130" s="39"/>
      <c r="P130" s="39"/>
      <c r="Q130" s="39"/>
      <c r="R130" s="39"/>
      <c r="S130" s="39"/>
      <c r="T130" s="39"/>
      <c r="U130" s="39"/>
      <c r="V130" s="39"/>
      <c r="W130" s="39"/>
      <c r="X130" s="39"/>
      <c r="Y130" s="39"/>
      <c r="Z130" s="39"/>
      <c r="AA130" s="181"/>
      <c r="AB130" s="39"/>
      <c r="AC130" s="39"/>
      <c r="AD130" s="39"/>
      <c r="AE130" s="39"/>
      <c r="AF130" s="39"/>
      <c r="AG130" s="39"/>
      <c r="AH130" s="39"/>
      <c r="AI130" s="39"/>
      <c r="AJ130" s="39"/>
      <c r="AK130" s="39"/>
      <c r="AL130" s="39"/>
      <c r="AM130" s="39"/>
      <c r="AN130" s="39"/>
      <c r="AO130" s="39"/>
      <c r="AP130" s="39"/>
      <c r="AQ130" s="39"/>
      <c r="AR130" s="39"/>
      <c r="AS130" s="39"/>
      <c r="AT130" s="39"/>
      <c r="AU130" s="39"/>
      <c r="AW130" s="145" t="str">
        <f t="shared" si="43"/>
        <v/>
      </c>
      <c r="AX130" s="146" t="str">
        <f t="shared" si="44"/>
        <v/>
      </c>
      <c r="AY130" s="147" t="str">
        <f t="shared" si="45"/>
        <v xml:space="preserve"> </v>
      </c>
      <c r="AZ130" s="145" t="str">
        <f t="shared" si="46"/>
        <v/>
      </c>
      <c r="BA130" s="146" t="str">
        <f t="shared" si="47"/>
        <v/>
      </c>
      <c r="BB130" s="147" t="str">
        <f t="shared" si="48"/>
        <v xml:space="preserve"> </v>
      </c>
      <c r="BC130" s="145" t="str">
        <f t="shared" si="49"/>
        <v/>
      </c>
      <c r="BD130" s="146" t="str">
        <f t="shared" si="50"/>
        <v/>
      </c>
      <c r="BE130" s="147" t="str">
        <f t="shared" si="51"/>
        <v xml:space="preserve"> </v>
      </c>
      <c r="BF130" s="145" t="str">
        <f t="shared" si="52"/>
        <v/>
      </c>
      <c r="BG130" s="146" t="str">
        <f t="shared" si="53"/>
        <v/>
      </c>
      <c r="BH130" s="148" t="str">
        <f t="shared" si="54"/>
        <v xml:space="preserve"> </v>
      </c>
      <c r="BI130" s="69" t="str">
        <f t="shared" si="55"/>
        <v/>
      </c>
      <c r="BJ130" s="70" t="str">
        <f t="shared" si="56"/>
        <v/>
      </c>
      <c r="BK130" s="142" t="str">
        <f t="shared" si="57"/>
        <v xml:space="preserve"> </v>
      </c>
      <c r="BL130" s="104"/>
      <c r="BM130" s="68">
        <f>COUNTIF('Student Tracking'!G129:N129,"&gt;=1")</f>
        <v>0</v>
      </c>
      <c r="BN130" s="104">
        <f>COUNTIF('Student Tracking'!G129:N129,"0")</f>
        <v>0</v>
      </c>
      <c r="BO130" s="85">
        <f t="shared" si="58"/>
        <v>0</v>
      </c>
      <c r="BP130" s="104" t="str">
        <f t="shared" si="36"/>
        <v/>
      </c>
      <c r="BQ130" s="104" t="str">
        <f t="shared" si="37"/>
        <v/>
      </c>
      <c r="BR130" s="104" t="str">
        <f t="shared" si="59"/>
        <v/>
      </c>
      <c r="BS130" s="303" t="str">
        <f t="shared" si="60"/>
        <v/>
      </c>
      <c r="BT130" s="104"/>
      <c r="BU130" s="68" t="str">
        <f t="shared" si="38"/>
        <v/>
      </c>
      <c r="BV130" s="91" t="str">
        <f t="shared" si="39"/>
        <v/>
      </c>
      <c r="BW130" s="91" t="str">
        <f t="shared" si="40"/>
        <v/>
      </c>
      <c r="BX130" s="91" t="str">
        <f t="shared" si="41"/>
        <v/>
      </c>
      <c r="BY130" s="91" t="str">
        <f t="shared" si="42"/>
        <v/>
      </c>
    </row>
    <row r="131" spans="1:77" x14ac:dyDescent="0.35">
      <c r="A131" s="73">
        <f>'Student Tracking'!A130</f>
        <v>0</v>
      </c>
      <c r="B131" s="73">
        <f>'Student Tracking'!B130</f>
        <v>0</v>
      </c>
      <c r="C131" s="74">
        <f>'Student Tracking'!D130</f>
        <v>0</v>
      </c>
      <c r="D131" s="184" t="str">
        <f>IF('Student Tracking'!E130,'Student Tracking'!E130,"")</f>
        <v/>
      </c>
      <c r="E131" s="184" t="str">
        <f>IF('Student Tracking'!F130,'Student Tracking'!F130,"")</f>
        <v/>
      </c>
      <c r="F131" s="182"/>
      <c r="G131" s="40"/>
      <c r="H131" s="40"/>
      <c r="I131" s="40"/>
      <c r="J131" s="40"/>
      <c r="K131" s="40"/>
      <c r="L131" s="40"/>
      <c r="M131" s="40"/>
      <c r="N131" s="40"/>
      <c r="O131" s="40"/>
      <c r="P131" s="40"/>
      <c r="Q131" s="40"/>
      <c r="R131" s="40"/>
      <c r="S131" s="40"/>
      <c r="T131" s="40"/>
      <c r="U131" s="40"/>
      <c r="V131" s="40"/>
      <c r="W131" s="40"/>
      <c r="X131" s="40"/>
      <c r="Y131" s="40"/>
      <c r="Z131" s="40"/>
      <c r="AA131" s="182"/>
      <c r="AB131" s="40"/>
      <c r="AC131" s="40"/>
      <c r="AD131" s="40"/>
      <c r="AE131" s="40"/>
      <c r="AF131" s="40"/>
      <c r="AG131" s="40"/>
      <c r="AH131" s="40"/>
      <c r="AI131" s="40"/>
      <c r="AJ131" s="40"/>
      <c r="AK131" s="40"/>
      <c r="AL131" s="40"/>
      <c r="AM131" s="40"/>
      <c r="AN131" s="40"/>
      <c r="AO131" s="40"/>
      <c r="AP131" s="40"/>
      <c r="AQ131" s="40"/>
      <c r="AR131" s="40"/>
      <c r="AS131" s="40"/>
      <c r="AT131" s="40"/>
      <c r="AU131" s="40"/>
      <c r="AW131" s="145" t="str">
        <f t="shared" si="43"/>
        <v/>
      </c>
      <c r="AX131" s="146" t="str">
        <f t="shared" si="44"/>
        <v/>
      </c>
      <c r="AY131" s="147" t="str">
        <f t="shared" si="45"/>
        <v xml:space="preserve"> </v>
      </c>
      <c r="AZ131" s="145" t="str">
        <f t="shared" si="46"/>
        <v/>
      </c>
      <c r="BA131" s="146" t="str">
        <f t="shared" si="47"/>
        <v/>
      </c>
      <c r="BB131" s="147" t="str">
        <f t="shared" si="48"/>
        <v xml:space="preserve"> </v>
      </c>
      <c r="BC131" s="145" t="str">
        <f t="shared" si="49"/>
        <v/>
      </c>
      <c r="BD131" s="146" t="str">
        <f t="shared" si="50"/>
        <v/>
      </c>
      <c r="BE131" s="147" t="str">
        <f t="shared" si="51"/>
        <v xml:space="preserve"> </v>
      </c>
      <c r="BF131" s="145" t="str">
        <f t="shared" si="52"/>
        <v/>
      </c>
      <c r="BG131" s="146" t="str">
        <f t="shared" si="53"/>
        <v/>
      </c>
      <c r="BH131" s="148" t="str">
        <f t="shared" si="54"/>
        <v xml:space="preserve"> </v>
      </c>
      <c r="BI131" s="69" t="str">
        <f t="shared" si="55"/>
        <v/>
      </c>
      <c r="BJ131" s="70" t="str">
        <f t="shared" si="56"/>
        <v/>
      </c>
      <c r="BK131" s="142" t="str">
        <f t="shared" si="57"/>
        <v xml:space="preserve"> </v>
      </c>
      <c r="BL131" s="104"/>
      <c r="BM131" s="68">
        <f>COUNTIF('Student Tracking'!G130:N130,"&gt;=1")</f>
        <v>0</v>
      </c>
      <c r="BN131" s="104">
        <f>COUNTIF('Student Tracking'!G130:N130,"0")</f>
        <v>0</v>
      </c>
      <c r="BO131" s="85">
        <f t="shared" si="58"/>
        <v>0</v>
      </c>
      <c r="BP131" s="104" t="str">
        <f t="shared" si="36"/>
        <v/>
      </c>
      <c r="BQ131" s="104" t="str">
        <f t="shared" si="37"/>
        <v/>
      </c>
      <c r="BR131" s="104" t="str">
        <f t="shared" si="59"/>
        <v/>
      </c>
      <c r="BS131" s="303" t="str">
        <f t="shared" si="60"/>
        <v/>
      </c>
      <c r="BT131" s="104"/>
      <c r="BU131" s="68" t="str">
        <f t="shared" si="38"/>
        <v/>
      </c>
      <c r="BV131" s="91" t="str">
        <f t="shared" si="39"/>
        <v/>
      </c>
      <c r="BW131" s="91" t="str">
        <f t="shared" si="40"/>
        <v/>
      </c>
      <c r="BX131" s="91" t="str">
        <f t="shared" si="41"/>
        <v/>
      </c>
      <c r="BY131" s="91" t="str">
        <f t="shared" si="42"/>
        <v/>
      </c>
    </row>
    <row r="132" spans="1:77" x14ac:dyDescent="0.35">
      <c r="A132" s="73">
        <f>'Student Tracking'!A131</f>
        <v>0</v>
      </c>
      <c r="B132" s="73">
        <f>'Student Tracking'!B131</f>
        <v>0</v>
      </c>
      <c r="C132" s="74">
        <f>'Student Tracking'!D131</f>
        <v>0</v>
      </c>
      <c r="D132" s="184" t="str">
        <f>IF('Student Tracking'!E131,'Student Tracking'!E131,"")</f>
        <v/>
      </c>
      <c r="E132" s="184" t="str">
        <f>IF('Student Tracking'!F131,'Student Tracking'!F131,"")</f>
        <v/>
      </c>
      <c r="F132" s="181"/>
      <c r="G132" s="39"/>
      <c r="H132" s="39"/>
      <c r="I132" s="39"/>
      <c r="J132" s="39"/>
      <c r="K132" s="39"/>
      <c r="L132" s="39"/>
      <c r="M132" s="39"/>
      <c r="N132" s="39"/>
      <c r="O132" s="39"/>
      <c r="P132" s="39"/>
      <c r="Q132" s="39"/>
      <c r="R132" s="39"/>
      <c r="S132" s="39"/>
      <c r="T132" s="39"/>
      <c r="U132" s="39"/>
      <c r="V132" s="39"/>
      <c r="W132" s="39"/>
      <c r="X132" s="39"/>
      <c r="Y132" s="39"/>
      <c r="Z132" s="39"/>
      <c r="AA132" s="181"/>
      <c r="AB132" s="39"/>
      <c r="AC132" s="39"/>
      <c r="AD132" s="39"/>
      <c r="AE132" s="39"/>
      <c r="AF132" s="39"/>
      <c r="AG132" s="39"/>
      <c r="AH132" s="39"/>
      <c r="AI132" s="39"/>
      <c r="AJ132" s="39"/>
      <c r="AK132" s="39"/>
      <c r="AL132" s="39"/>
      <c r="AM132" s="39"/>
      <c r="AN132" s="39"/>
      <c r="AO132" s="39"/>
      <c r="AP132" s="39"/>
      <c r="AQ132" s="39"/>
      <c r="AR132" s="39"/>
      <c r="AS132" s="39"/>
      <c r="AT132" s="39"/>
      <c r="AU132" s="39"/>
      <c r="AW132" s="145" t="str">
        <f t="shared" si="43"/>
        <v/>
      </c>
      <c r="AX132" s="146" t="str">
        <f t="shared" si="44"/>
        <v/>
      </c>
      <c r="AY132" s="147" t="str">
        <f t="shared" si="45"/>
        <v xml:space="preserve"> </v>
      </c>
      <c r="AZ132" s="145" t="str">
        <f t="shared" si="46"/>
        <v/>
      </c>
      <c r="BA132" s="146" t="str">
        <f t="shared" si="47"/>
        <v/>
      </c>
      <c r="BB132" s="147" t="str">
        <f t="shared" si="48"/>
        <v xml:space="preserve"> </v>
      </c>
      <c r="BC132" s="145" t="str">
        <f t="shared" si="49"/>
        <v/>
      </c>
      <c r="BD132" s="146" t="str">
        <f t="shared" si="50"/>
        <v/>
      </c>
      <c r="BE132" s="147" t="str">
        <f t="shared" si="51"/>
        <v xml:space="preserve"> </v>
      </c>
      <c r="BF132" s="145" t="str">
        <f t="shared" si="52"/>
        <v/>
      </c>
      <c r="BG132" s="146" t="str">
        <f t="shared" si="53"/>
        <v/>
      </c>
      <c r="BH132" s="148" t="str">
        <f t="shared" si="54"/>
        <v xml:space="preserve"> </v>
      </c>
      <c r="BI132" s="69" t="str">
        <f t="shared" si="55"/>
        <v/>
      </c>
      <c r="BJ132" s="70" t="str">
        <f t="shared" si="56"/>
        <v/>
      </c>
      <c r="BK132" s="142" t="str">
        <f t="shared" si="57"/>
        <v xml:space="preserve"> </v>
      </c>
      <c r="BL132" s="104"/>
      <c r="BM132" s="68">
        <f>COUNTIF('Student Tracking'!G131:N131,"&gt;=1")</f>
        <v>0</v>
      </c>
      <c r="BN132" s="104">
        <f>COUNTIF('Student Tracking'!G131:N131,"0")</f>
        <v>0</v>
      </c>
      <c r="BO132" s="85">
        <f t="shared" si="58"/>
        <v>0</v>
      </c>
      <c r="BP132" s="104" t="str">
        <f t="shared" ref="BP132:BP195" si="61">IF(D132="","",INT((((YEAR(D132)-YEAR($BP$1))*12+MONTH(D132)-MONTH($BP$1)+1)+2)/3))</f>
        <v/>
      </c>
      <c r="BQ132" s="104" t="str">
        <f t="shared" ref="BQ132:BQ195" si="62">IF(E132="","",INT((((YEAR(E132)-YEAR($BP$1))*12+MONTH(E132)-MONTH($BP$1)+1)+2)/3))</f>
        <v/>
      </c>
      <c r="BR132" s="104" t="str">
        <f t="shared" si="59"/>
        <v/>
      </c>
      <c r="BS132" s="303" t="str">
        <f t="shared" si="60"/>
        <v/>
      </c>
      <c r="BT132" s="104"/>
      <c r="BU132" s="68" t="str">
        <f t="shared" ref="BU132:BU195" si="63">IF(AND((COUNTA(AW132:AX132)=2),AY132&lt;0),$BQ132,"")</f>
        <v/>
      </c>
      <c r="BV132" s="91" t="str">
        <f t="shared" ref="BV132:BV195" si="64">IF(AND((COUNTA(AZ132:BA132)=2),BB132&lt;0),$BQ132,"")</f>
        <v/>
      </c>
      <c r="BW132" s="91" t="str">
        <f t="shared" ref="BW132:BW195" si="65">IF(AND((COUNTA(BC132:BD132)=2),BE132&lt;0),$BQ132,"")</f>
        <v/>
      </c>
      <c r="BX132" s="91" t="str">
        <f t="shared" ref="BX132:BX195" si="66">IF(AND((COUNTA(BF132:BG132)=2),BH132&lt;0),$BQ132,"")</f>
        <v/>
      </c>
      <c r="BY132" s="91" t="str">
        <f t="shared" ref="BY132:BY195" si="67">IF(AND((COUNTA(BI132:BJ132)=2),BK132&lt;0),$BQ132,"")</f>
        <v/>
      </c>
    </row>
    <row r="133" spans="1:77" x14ac:dyDescent="0.35">
      <c r="A133" s="73">
        <f>'Student Tracking'!A132</f>
        <v>0</v>
      </c>
      <c r="B133" s="73">
        <f>'Student Tracking'!B132</f>
        <v>0</v>
      </c>
      <c r="C133" s="74">
        <f>'Student Tracking'!D132</f>
        <v>0</v>
      </c>
      <c r="D133" s="184" t="str">
        <f>IF('Student Tracking'!E132,'Student Tracking'!E132,"")</f>
        <v/>
      </c>
      <c r="E133" s="184" t="str">
        <f>IF('Student Tracking'!F132,'Student Tracking'!F132,"")</f>
        <v/>
      </c>
      <c r="F133" s="182"/>
      <c r="G133" s="40"/>
      <c r="H133" s="40"/>
      <c r="I133" s="40"/>
      <c r="J133" s="40"/>
      <c r="K133" s="40"/>
      <c r="L133" s="40"/>
      <c r="M133" s="40"/>
      <c r="N133" s="40"/>
      <c r="O133" s="40"/>
      <c r="P133" s="40"/>
      <c r="Q133" s="40"/>
      <c r="R133" s="40"/>
      <c r="S133" s="40"/>
      <c r="T133" s="40"/>
      <c r="U133" s="40"/>
      <c r="V133" s="40"/>
      <c r="W133" s="40"/>
      <c r="X133" s="40"/>
      <c r="Y133" s="40"/>
      <c r="Z133" s="40"/>
      <c r="AA133" s="182"/>
      <c r="AB133" s="40"/>
      <c r="AC133" s="40"/>
      <c r="AD133" s="40"/>
      <c r="AE133" s="40"/>
      <c r="AF133" s="40"/>
      <c r="AG133" s="40"/>
      <c r="AH133" s="40"/>
      <c r="AI133" s="40"/>
      <c r="AJ133" s="40"/>
      <c r="AK133" s="40"/>
      <c r="AL133" s="40"/>
      <c r="AM133" s="40"/>
      <c r="AN133" s="40"/>
      <c r="AO133" s="40"/>
      <c r="AP133" s="40"/>
      <c r="AQ133" s="40"/>
      <c r="AR133" s="40"/>
      <c r="AS133" s="40"/>
      <c r="AT133" s="40"/>
      <c r="AU133" s="40"/>
      <c r="AW133" s="145" t="str">
        <f t="shared" ref="AW133:AW196" si="68">IF(COUNT(L133,I133,T133,W133,X133)=5,AVERAGE(L133,I133,T133,W133,X133),"")</f>
        <v/>
      </c>
      <c r="AX133" s="146" t="str">
        <f t="shared" ref="AX133:AX196" si="69">IF(COUNT(AD133,AG133,AO133,AR133,AS133)=5,AVERAGE(AD133,AG133,AO133,AR133,AS133),"")</f>
        <v/>
      </c>
      <c r="AY133" s="147" t="str">
        <f t="shared" ref="AY133:AY196" si="70">IF(OR(AW133="",AX133="")," ",AX133-AW133)</f>
        <v xml:space="preserve"> </v>
      </c>
      <c r="AZ133" s="145" t="str">
        <f t="shared" ref="AZ133:AZ196" si="71">IF(COUNT(J133,V133,R133)=3,AVERAGE((3-J133),(3-V133),(3-R133)),"")</f>
        <v/>
      </c>
      <c r="BA133" s="146" t="str">
        <f t="shared" ref="BA133:BA196" si="72">IF(COUNT(AE133,AM133,AQ133)=3,AVERAGE((3-AE133),(3-AM133),(3-AQ133)),"")</f>
        <v/>
      </c>
      <c r="BB133" s="147" t="str">
        <f t="shared" ref="BB133:BB196" si="73">IF(OR(AZ133="",BA133="")," ",BA133-AZ133)</f>
        <v xml:space="preserve"> </v>
      </c>
      <c r="BC133" s="145" t="str">
        <f t="shared" ref="BC133:BC196" si="74">IF(COUNT(H133,K133,M133,Q133,S133,Z133)=6,AVERAGE(H133,K133,M133,Q133,S133,Z133),"")</f>
        <v/>
      </c>
      <c r="BD133" s="146" t="str">
        <f t="shared" ref="BD133:BD196" si="75">IF(COUNT(AC133,AF133,AH133,AL133,AN133,AU133)=6,AVERAGE(AC133,AF133,AH133,AL133,AN133,AU133),"")</f>
        <v/>
      </c>
      <c r="BE133" s="147" t="str">
        <f t="shared" ref="BE133:BE196" si="76">IF(OR(BC133="",BD133="")," ",BD133-BC133)</f>
        <v xml:space="preserve"> </v>
      </c>
      <c r="BF133" s="145" t="str">
        <f t="shared" ref="BF133:BF196" si="77">IF(COUNT(U133,Y133)=2,AVERAGE(U133,Y133),"")</f>
        <v/>
      </c>
      <c r="BG133" s="146" t="str">
        <f t="shared" ref="BG133:BG196" si="78">IF(COUNT(AP133,AT133)=2,AVERAGE(AP133,AT133),"")</f>
        <v/>
      </c>
      <c r="BH133" s="148" t="str">
        <f t="shared" ref="BH133:BH196" si="79">IF(OR(BF133="",BG133="")," ",BG133-BF133)</f>
        <v xml:space="preserve"> </v>
      </c>
      <c r="BI133" s="69" t="str">
        <f t="shared" ref="BI133:BI196" si="80">IF(COUNT(G133:Z133)=20,G133+H133+I133+(3-J133)+K133+L133+M133+(3-N133)+O133+P133+Q133+(3-R133)+S133+T133+U133+(3-V133)+W133+X133+Y133+Z133,"")</f>
        <v/>
      </c>
      <c r="BJ133" s="70" t="str">
        <f t="shared" ref="BJ133:BJ196" si="81">IF(COUNT(AB133:AU133)=20,AB133+AC133+AD133+(3-AE133)+AF133+AG133+AH133+(3-AI133)+AJ133+AK133+AL133+(3-AM133)+AN133+AO133+AP133+(3-AQ133)+AR133+AS133+AT133+AU133,"")</f>
        <v/>
      </c>
      <c r="BK133" s="142" t="str">
        <f t="shared" ref="BK133:BK196" si="82">IF(OR(BI133="",BJ133="")," ",BJ133-BI133)</f>
        <v xml:space="preserve"> </v>
      </c>
      <c r="BL133" s="104"/>
      <c r="BM133" s="68">
        <f>COUNTIF('Student Tracking'!G132:N132,"&gt;=1")</f>
        <v>0</v>
      </c>
      <c r="BN133" s="104">
        <f>COUNTIF('Student Tracking'!G132:N132,"0")</f>
        <v>0</v>
      </c>
      <c r="BO133" s="85">
        <f t="shared" ref="BO133:BO196" si="83">IF(BM133+BN133&gt;0,BM133/(BM133+BN133),0)</f>
        <v>0</v>
      </c>
      <c r="BP133" s="104" t="str">
        <f t="shared" si="61"/>
        <v/>
      </c>
      <c r="BQ133" s="104" t="str">
        <f t="shared" si="62"/>
        <v/>
      </c>
      <c r="BR133" s="104" t="str">
        <f t="shared" ref="BR133:BR196" si="84">IF(AND(BQ133&gt;0,BP133&gt;0,BI133&lt;&gt;"",BJ133&lt;&gt;""),BQ133,"")</f>
        <v/>
      </c>
      <c r="BS133" s="303" t="str">
        <f t="shared" ref="BS133:BS196" si="85">IF(A133="6 Session",IF(BM133&gt;=4,BQ133,""),IF(A133="8 Session",IF(BM133&gt;=6,BQ133,""),""))</f>
        <v/>
      </c>
      <c r="BT133" s="104"/>
      <c r="BU133" s="68" t="str">
        <f t="shared" si="63"/>
        <v/>
      </c>
      <c r="BV133" s="91" t="str">
        <f t="shared" si="64"/>
        <v/>
      </c>
      <c r="BW133" s="91" t="str">
        <f t="shared" si="65"/>
        <v/>
      </c>
      <c r="BX133" s="91" t="str">
        <f t="shared" si="66"/>
        <v/>
      </c>
      <c r="BY133" s="91" t="str">
        <f t="shared" si="67"/>
        <v/>
      </c>
    </row>
    <row r="134" spans="1:77" x14ac:dyDescent="0.35">
      <c r="A134" s="73">
        <f>'Student Tracking'!A133</f>
        <v>0</v>
      </c>
      <c r="B134" s="73">
        <f>'Student Tracking'!B133</f>
        <v>0</v>
      </c>
      <c r="C134" s="74">
        <f>'Student Tracking'!D133</f>
        <v>0</v>
      </c>
      <c r="D134" s="184" t="str">
        <f>IF('Student Tracking'!E133,'Student Tracking'!E133,"")</f>
        <v/>
      </c>
      <c r="E134" s="184" t="str">
        <f>IF('Student Tracking'!F133,'Student Tracking'!F133,"")</f>
        <v/>
      </c>
      <c r="F134" s="181"/>
      <c r="G134" s="39"/>
      <c r="H134" s="39"/>
      <c r="I134" s="39"/>
      <c r="J134" s="39"/>
      <c r="K134" s="39"/>
      <c r="L134" s="39"/>
      <c r="M134" s="39"/>
      <c r="N134" s="39"/>
      <c r="O134" s="39"/>
      <c r="P134" s="39"/>
      <c r="Q134" s="39"/>
      <c r="R134" s="39"/>
      <c r="S134" s="39"/>
      <c r="T134" s="39"/>
      <c r="U134" s="39"/>
      <c r="V134" s="39"/>
      <c r="W134" s="39"/>
      <c r="X134" s="39"/>
      <c r="Y134" s="39"/>
      <c r="Z134" s="39"/>
      <c r="AA134" s="181"/>
      <c r="AB134" s="39"/>
      <c r="AC134" s="39"/>
      <c r="AD134" s="39"/>
      <c r="AE134" s="39"/>
      <c r="AF134" s="39"/>
      <c r="AG134" s="39"/>
      <c r="AH134" s="39"/>
      <c r="AI134" s="39"/>
      <c r="AJ134" s="39"/>
      <c r="AK134" s="39"/>
      <c r="AL134" s="39"/>
      <c r="AM134" s="39"/>
      <c r="AN134" s="39"/>
      <c r="AO134" s="39"/>
      <c r="AP134" s="39"/>
      <c r="AQ134" s="39"/>
      <c r="AR134" s="39"/>
      <c r="AS134" s="39"/>
      <c r="AT134" s="39"/>
      <c r="AU134" s="39"/>
      <c r="AW134" s="145" t="str">
        <f t="shared" si="68"/>
        <v/>
      </c>
      <c r="AX134" s="146" t="str">
        <f t="shared" si="69"/>
        <v/>
      </c>
      <c r="AY134" s="147" t="str">
        <f t="shared" si="70"/>
        <v xml:space="preserve"> </v>
      </c>
      <c r="AZ134" s="145" t="str">
        <f t="shared" si="71"/>
        <v/>
      </c>
      <c r="BA134" s="146" t="str">
        <f t="shared" si="72"/>
        <v/>
      </c>
      <c r="BB134" s="147" t="str">
        <f t="shared" si="73"/>
        <v xml:space="preserve"> </v>
      </c>
      <c r="BC134" s="145" t="str">
        <f t="shared" si="74"/>
        <v/>
      </c>
      <c r="BD134" s="146" t="str">
        <f t="shared" si="75"/>
        <v/>
      </c>
      <c r="BE134" s="147" t="str">
        <f t="shared" si="76"/>
        <v xml:space="preserve"> </v>
      </c>
      <c r="BF134" s="145" t="str">
        <f t="shared" si="77"/>
        <v/>
      </c>
      <c r="BG134" s="146" t="str">
        <f t="shared" si="78"/>
        <v/>
      </c>
      <c r="BH134" s="148" t="str">
        <f t="shared" si="79"/>
        <v xml:space="preserve"> </v>
      </c>
      <c r="BI134" s="69" t="str">
        <f t="shared" si="80"/>
        <v/>
      </c>
      <c r="BJ134" s="70" t="str">
        <f t="shared" si="81"/>
        <v/>
      </c>
      <c r="BK134" s="142" t="str">
        <f t="shared" si="82"/>
        <v xml:space="preserve"> </v>
      </c>
      <c r="BL134" s="104"/>
      <c r="BM134" s="68">
        <f>COUNTIF('Student Tracking'!G133:N133,"&gt;=1")</f>
        <v>0</v>
      </c>
      <c r="BN134" s="104">
        <f>COUNTIF('Student Tracking'!G133:N133,"0")</f>
        <v>0</v>
      </c>
      <c r="BO134" s="85">
        <f t="shared" si="83"/>
        <v>0</v>
      </c>
      <c r="BP134" s="104" t="str">
        <f t="shared" si="61"/>
        <v/>
      </c>
      <c r="BQ134" s="104" t="str">
        <f t="shared" si="62"/>
        <v/>
      </c>
      <c r="BR134" s="104" t="str">
        <f t="shared" si="84"/>
        <v/>
      </c>
      <c r="BS134" s="303" t="str">
        <f t="shared" si="85"/>
        <v/>
      </c>
      <c r="BT134" s="104"/>
      <c r="BU134" s="68" t="str">
        <f t="shared" si="63"/>
        <v/>
      </c>
      <c r="BV134" s="91" t="str">
        <f t="shared" si="64"/>
        <v/>
      </c>
      <c r="BW134" s="91" t="str">
        <f t="shared" si="65"/>
        <v/>
      </c>
      <c r="BX134" s="91" t="str">
        <f t="shared" si="66"/>
        <v/>
      </c>
      <c r="BY134" s="91" t="str">
        <f t="shared" si="67"/>
        <v/>
      </c>
    </row>
    <row r="135" spans="1:77" x14ac:dyDescent="0.35">
      <c r="A135" s="73">
        <f>'Student Tracking'!A134</f>
        <v>0</v>
      </c>
      <c r="B135" s="73">
        <f>'Student Tracking'!B134</f>
        <v>0</v>
      </c>
      <c r="C135" s="74">
        <f>'Student Tracking'!D134</f>
        <v>0</v>
      </c>
      <c r="D135" s="184" t="str">
        <f>IF('Student Tracking'!E134,'Student Tracking'!E134,"")</f>
        <v/>
      </c>
      <c r="E135" s="184" t="str">
        <f>IF('Student Tracking'!F134,'Student Tracking'!F134,"")</f>
        <v/>
      </c>
      <c r="F135" s="182"/>
      <c r="G135" s="40"/>
      <c r="H135" s="40"/>
      <c r="I135" s="40"/>
      <c r="J135" s="40"/>
      <c r="K135" s="40"/>
      <c r="L135" s="40"/>
      <c r="M135" s="40"/>
      <c r="N135" s="40"/>
      <c r="O135" s="40"/>
      <c r="P135" s="40"/>
      <c r="Q135" s="40"/>
      <c r="R135" s="40"/>
      <c r="S135" s="40"/>
      <c r="T135" s="40"/>
      <c r="U135" s="40"/>
      <c r="V135" s="40"/>
      <c r="W135" s="40"/>
      <c r="X135" s="40"/>
      <c r="Y135" s="40"/>
      <c r="Z135" s="40"/>
      <c r="AA135" s="182"/>
      <c r="AB135" s="40"/>
      <c r="AC135" s="40"/>
      <c r="AD135" s="40"/>
      <c r="AE135" s="40"/>
      <c r="AF135" s="40"/>
      <c r="AG135" s="40"/>
      <c r="AH135" s="40"/>
      <c r="AI135" s="40"/>
      <c r="AJ135" s="40"/>
      <c r="AK135" s="40"/>
      <c r="AL135" s="40"/>
      <c r="AM135" s="40"/>
      <c r="AN135" s="40"/>
      <c r="AO135" s="40"/>
      <c r="AP135" s="40"/>
      <c r="AQ135" s="40"/>
      <c r="AR135" s="40"/>
      <c r="AS135" s="40"/>
      <c r="AT135" s="40"/>
      <c r="AU135" s="40"/>
      <c r="AW135" s="145" t="str">
        <f t="shared" si="68"/>
        <v/>
      </c>
      <c r="AX135" s="146" t="str">
        <f t="shared" si="69"/>
        <v/>
      </c>
      <c r="AY135" s="147" t="str">
        <f t="shared" si="70"/>
        <v xml:space="preserve"> </v>
      </c>
      <c r="AZ135" s="145" t="str">
        <f t="shared" si="71"/>
        <v/>
      </c>
      <c r="BA135" s="146" t="str">
        <f t="shared" si="72"/>
        <v/>
      </c>
      <c r="BB135" s="147" t="str">
        <f t="shared" si="73"/>
        <v xml:space="preserve"> </v>
      </c>
      <c r="BC135" s="145" t="str">
        <f t="shared" si="74"/>
        <v/>
      </c>
      <c r="BD135" s="146" t="str">
        <f t="shared" si="75"/>
        <v/>
      </c>
      <c r="BE135" s="147" t="str">
        <f t="shared" si="76"/>
        <v xml:space="preserve"> </v>
      </c>
      <c r="BF135" s="145" t="str">
        <f t="shared" si="77"/>
        <v/>
      </c>
      <c r="BG135" s="146" t="str">
        <f t="shared" si="78"/>
        <v/>
      </c>
      <c r="BH135" s="148" t="str">
        <f t="shared" si="79"/>
        <v xml:space="preserve"> </v>
      </c>
      <c r="BI135" s="69" t="str">
        <f t="shared" si="80"/>
        <v/>
      </c>
      <c r="BJ135" s="70" t="str">
        <f t="shared" si="81"/>
        <v/>
      </c>
      <c r="BK135" s="142" t="str">
        <f t="shared" si="82"/>
        <v xml:space="preserve"> </v>
      </c>
      <c r="BL135" s="104"/>
      <c r="BM135" s="68">
        <f>COUNTIF('Student Tracking'!G134:N134,"&gt;=1")</f>
        <v>0</v>
      </c>
      <c r="BN135" s="104">
        <f>COUNTIF('Student Tracking'!G134:N134,"0")</f>
        <v>0</v>
      </c>
      <c r="BO135" s="85">
        <f t="shared" si="83"/>
        <v>0</v>
      </c>
      <c r="BP135" s="104" t="str">
        <f t="shared" si="61"/>
        <v/>
      </c>
      <c r="BQ135" s="104" t="str">
        <f t="shared" si="62"/>
        <v/>
      </c>
      <c r="BR135" s="104" t="str">
        <f t="shared" si="84"/>
        <v/>
      </c>
      <c r="BS135" s="303" t="str">
        <f t="shared" si="85"/>
        <v/>
      </c>
      <c r="BT135" s="104"/>
      <c r="BU135" s="68" t="str">
        <f t="shared" si="63"/>
        <v/>
      </c>
      <c r="BV135" s="91" t="str">
        <f t="shared" si="64"/>
        <v/>
      </c>
      <c r="BW135" s="91" t="str">
        <f t="shared" si="65"/>
        <v/>
      </c>
      <c r="BX135" s="91" t="str">
        <f t="shared" si="66"/>
        <v/>
      </c>
      <c r="BY135" s="91" t="str">
        <f t="shared" si="67"/>
        <v/>
      </c>
    </row>
    <row r="136" spans="1:77" x14ac:dyDescent="0.35">
      <c r="A136" s="73">
        <f>'Student Tracking'!A135</f>
        <v>0</v>
      </c>
      <c r="B136" s="73">
        <f>'Student Tracking'!B135</f>
        <v>0</v>
      </c>
      <c r="C136" s="74">
        <f>'Student Tracking'!D135</f>
        <v>0</v>
      </c>
      <c r="D136" s="184" t="str">
        <f>IF('Student Tracking'!E135,'Student Tracking'!E135,"")</f>
        <v/>
      </c>
      <c r="E136" s="184" t="str">
        <f>IF('Student Tracking'!F135,'Student Tracking'!F135,"")</f>
        <v/>
      </c>
      <c r="F136" s="181"/>
      <c r="G136" s="39"/>
      <c r="H136" s="39"/>
      <c r="I136" s="39"/>
      <c r="J136" s="39"/>
      <c r="K136" s="39"/>
      <c r="L136" s="39"/>
      <c r="M136" s="39"/>
      <c r="N136" s="39"/>
      <c r="O136" s="39"/>
      <c r="P136" s="39"/>
      <c r="Q136" s="39"/>
      <c r="R136" s="39"/>
      <c r="S136" s="39"/>
      <c r="T136" s="39"/>
      <c r="U136" s="39"/>
      <c r="V136" s="39"/>
      <c r="W136" s="39"/>
      <c r="X136" s="39"/>
      <c r="Y136" s="39"/>
      <c r="Z136" s="39"/>
      <c r="AA136" s="181"/>
      <c r="AB136" s="39"/>
      <c r="AC136" s="39"/>
      <c r="AD136" s="39"/>
      <c r="AE136" s="39"/>
      <c r="AF136" s="39"/>
      <c r="AG136" s="39"/>
      <c r="AH136" s="39"/>
      <c r="AI136" s="39"/>
      <c r="AJ136" s="39"/>
      <c r="AK136" s="39"/>
      <c r="AL136" s="39"/>
      <c r="AM136" s="39"/>
      <c r="AN136" s="39"/>
      <c r="AO136" s="39"/>
      <c r="AP136" s="39"/>
      <c r="AQ136" s="39"/>
      <c r="AR136" s="39"/>
      <c r="AS136" s="39"/>
      <c r="AT136" s="39"/>
      <c r="AU136" s="39"/>
      <c r="AW136" s="145" t="str">
        <f t="shared" si="68"/>
        <v/>
      </c>
      <c r="AX136" s="146" t="str">
        <f t="shared" si="69"/>
        <v/>
      </c>
      <c r="AY136" s="147" t="str">
        <f t="shared" si="70"/>
        <v xml:space="preserve"> </v>
      </c>
      <c r="AZ136" s="145" t="str">
        <f t="shared" si="71"/>
        <v/>
      </c>
      <c r="BA136" s="146" t="str">
        <f t="shared" si="72"/>
        <v/>
      </c>
      <c r="BB136" s="147" t="str">
        <f t="shared" si="73"/>
        <v xml:space="preserve"> </v>
      </c>
      <c r="BC136" s="145" t="str">
        <f t="shared" si="74"/>
        <v/>
      </c>
      <c r="BD136" s="146" t="str">
        <f t="shared" si="75"/>
        <v/>
      </c>
      <c r="BE136" s="147" t="str">
        <f t="shared" si="76"/>
        <v xml:space="preserve"> </v>
      </c>
      <c r="BF136" s="145" t="str">
        <f t="shared" si="77"/>
        <v/>
      </c>
      <c r="BG136" s="146" t="str">
        <f t="shared" si="78"/>
        <v/>
      </c>
      <c r="BH136" s="148" t="str">
        <f t="shared" si="79"/>
        <v xml:space="preserve"> </v>
      </c>
      <c r="BI136" s="69" t="str">
        <f t="shared" si="80"/>
        <v/>
      </c>
      <c r="BJ136" s="70" t="str">
        <f t="shared" si="81"/>
        <v/>
      </c>
      <c r="BK136" s="142" t="str">
        <f t="shared" si="82"/>
        <v xml:space="preserve"> </v>
      </c>
      <c r="BL136" s="104"/>
      <c r="BM136" s="68">
        <f>COUNTIF('Student Tracking'!G135:N135,"&gt;=1")</f>
        <v>0</v>
      </c>
      <c r="BN136" s="104">
        <f>COUNTIF('Student Tracking'!G135:N135,"0")</f>
        <v>0</v>
      </c>
      <c r="BO136" s="85">
        <f t="shared" si="83"/>
        <v>0</v>
      </c>
      <c r="BP136" s="104" t="str">
        <f t="shared" si="61"/>
        <v/>
      </c>
      <c r="BQ136" s="104" t="str">
        <f t="shared" si="62"/>
        <v/>
      </c>
      <c r="BR136" s="104" t="str">
        <f t="shared" si="84"/>
        <v/>
      </c>
      <c r="BS136" s="303" t="str">
        <f t="shared" si="85"/>
        <v/>
      </c>
      <c r="BT136" s="104"/>
      <c r="BU136" s="68" t="str">
        <f t="shared" si="63"/>
        <v/>
      </c>
      <c r="BV136" s="91" t="str">
        <f t="shared" si="64"/>
        <v/>
      </c>
      <c r="BW136" s="91" t="str">
        <f t="shared" si="65"/>
        <v/>
      </c>
      <c r="BX136" s="91" t="str">
        <f t="shared" si="66"/>
        <v/>
      </c>
      <c r="BY136" s="91" t="str">
        <f t="shared" si="67"/>
        <v/>
      </c>
    </row>
    <row r="137" spans="1:77" x14ac:dyDescent="0.35">
      <c r="A137" s="73">
        <f>'Student Tracking'!A136</f>
        <v>0</v>
      </c>
      <c r="B137" s="73">
        <f>'Student Tracking'!B136</f>
        <v>0</v>
      </c>
      <c r="C137" s="74">
        <f>'Student Tracking'!D136</f>
        <v>0</v>
      </c>
      <c r="D137" s="184" t="str">
        <f>IF('Student Tracking'!E136,'Student Tracking'!E136,"")</f>
        <v/>
      </c>
      <c r="E137" s="184" t="str">
        <f>IF('Student Tracking'!F136,'Student Tracking'!F136,"")</f>
        <v/>
      </c>
      <c r="F137" s="182"/>
      <c r="G137" s="40"/>
      <c r="H137" s="40"/>
      <c r="I137" s="40"/>
      <c r="J137" s="40"/>
      <c r="K137" s="40"/>
      <c r="L137" s="40"/>
      <c r="M137" s="40"/>
      <c r="N137" s="40"/>
      <c r="O137" s="40"/>
      <c r="P137" s="40"/>
      <c r="Q137" s="40"/>
      <c r="R137" s="40"/>
      <c r="S137" s="40"/>
      <c r="T137" s="40"/>
      <c r="U137" s="40"/>
      <c r="V137" s="40"/>
      <c r="W137" s="40"/>
      <c r="X137" s="40"/>
      <c r="Y137" s="40"/>
      <c r="Z137" s="40"/>
      <c r="AA137" s="182"/>
      <c r="AB137" s="40"/>
      <c r="AC137" s="40"/>
      <c r="AD137" s="40"/>
      <c r="AE137" s="40"/>
      <c r="AF137" s="40"/>
      <c r="AG137" s="40"/>
      <c r="AH137" s="40"/>
      <c r="AI137" s="40"/>
      <c r="AJ137" s="40"/>
      <c r="AK137" s="40"/>
      <c r="AL137" s="40"/>
      <c r="AM137" s="40"/>
      <c r="AN137" s="40"/>
      <c r="AO137" s="40"/>
      <c r="AP137" s="40"/>
      <c r="AQ137" s="40"/>
      <c r="AR137" s="40"/>
      <c r="AS137" s="40"/>
      <c r="AT137" s="40"/>
      <c r="AU137" s="40"/>
      <c r="AW137" s="145" t="str">
        <f t="shared" si="68"/>
        <v/>
      </c>
      <c r="AX137" s="146" t="str">
        <f t="shared" si="69"/>
        <v/>
      </c>
      <c r="AY137" s="147" t="str">
        <f t="shared" si="70"/>
        <v xml:space="preserve"> </v>
      </c>
      <c r="AZ137" s="145" t="str">
        <f t="shared" si="71"/>
        <v/>
      </c>
      <c r="BA137" s="146" t="str">
        <f t="shared" si="72"/>
        <v/>
      </c>
      <c r="BB137" s="147" t="str">
        <f t="shared" si="73"/>
        <v xml:space="preserve"> </v>
      </c>
      <c r="BC137" s="145" t="str">
        <f t="shared" si="74"/>
        <v/>
      </c>
      <c r="BD137" s="146" t="str">
        <f t="shared" si="75"/>
        <v/>
      </c>
      <c r="BE137" s="147" t="str">
        <f t="shared" si="76"/>
        <v xml:space="preserve"> </v>
      </c>
      <c r="BF137" s="145" t="str">
        <f t="shared" si="77"/>
        <v/>
      </c>
      <c r="BG137" s="146" t="str">
        <f t="shared" si="78"/>
        <v/>
      </c>
      <c r="BH137" s="148" t="str">
        <f t="shared" si="79"/>
        <v xml:space="preserve"> </v>
      </c>
      <c r="BI137" s="69" t="str">
        <f t="shared" si="80"/>
        <v/>
      </c>
      <c r="BJ137" s="70" t="str">
        <f t="shared" si="81"/>
        <v/>
      </c>
      <c r="BK137" s="142" t="str">
        <f t="shared" si="82"/>
        <v xml:space="preserve"> </v>
      </c>
      <c r="BL137" s="104"/>
      <c r="BM137" s="68">
        <f>COUNTIF('Student Tracking'!G136:N136,"&gt;=1")</f>
        <v>0</v>
      </c>
      <c r="BN137" s="104">
        <f>COUNTIF('Student Tracking'!G136:N136,"0")</f>
        <v>0</v>
      </c>
      <c r="BO137" s="85">
        <f t="shared" si="83"/>
        <v>0</v>
      </c>
      <c r="BP137" s="104" t="str">
        <f t="shared" si="61"/>
        <v/>
      </c>
      <c r="BQ137" s="104" t="str">
        <f t="shared" si="62"/>
        <v/>
      </c>
      <c r="BR137" s="104" t="str">
        <f t="shared" si="84"/>
        <v/>
      </c>
      <c r="BS137" s="303" t="str">
        <f t="shared" si="85"/>
        <v/>
      </c>
      <c r="BT137" s="104"/>
      <c r="BU137" s="68" t="str">
        <f t="shared" si="63"/>
        <v/>
      </c>
      <c r="BV137" s="91" t="str">
        <f t="shared" si="64"/>
        <v/>
      </c>
      <c r="BW137" s="91" t="str">
        <f t="shared" si="65"/>
        <v/>
      </c>
      <c r="BX137" s="91" t="str">
        <f t="shared" si="66"/>
        <v/>
      </c>
      <c r="BY137" s="91" t="str">
        <f t="shared" si="67"/>
        <v/>
      </c>
    </row>
    <row r="138" spans="1:77" x14ac:dyDescent="0.35">
      <c r="A138" s="73">
        <f>'Student Tracking'!A137</f>
        <v>0</v>
      </c>
      <c r="B138" s="73">
        <f>'Student Tracking'!B137</f>
        <v>0</v>
      </c>
      <c r="C138" s="74">
        <f>'Student Tracking'!D137</f>
        <v>0</v>
      </c>
      <c r="D138" s="184" t="str">
        <f>IF('Student Tracking'!E137,'Student Tracking'!E137,"")</f>
        <v/>
      </c>
      <c r="E138" s="184" t="str">
        <f>IF('Student Tracking'!F137,'Student Tracking'!F137,"")</f>
        <v/>
      </c>
      <c r="F138" s="181"/>
      <c r="G138" s="39"/>
      <c r="H138" s="39"/>
      <c r="I138" s="39"/>
      <c r="J138" s="39"/>
      <c r="K138" s="39"/>
      <c r="L138" s="39"/>
      <c r="M138" s="39"/>
      <c r="N138" s="39"/>
      <c r="O138" s="39"/>
      <c r="P138" s="39"/>
      <c r="Q138" s="39"/>
      <c r="R138" s="39"/>
      <c r="S138" s="39"/>
      <c r="T138" s="39"/>
      <c r="U138" s="39"/>
      <c r="V138" s="39"/>
      <c r="W138" s="39"/>
      <c r="X138" s="39"/>
      <c r="Y138" s="39"/>
      <c r="Z138" s="39"/>
      <c r="AA138" s="181"/>
      <c r="AB138" s="39"/>
      <c r="AC138" s="39"/>
      <c r="AD138" s="39"/>
      <c r="AE138" s="39"/>
      <c r="AF138" s="39"/>
      <c r="AG138" s="39"/>
      <c r="AH138" s="39"/>
      <c r="AI138" s="39"/>
      <c r="AJ138" s="39"/>
      <c r="AK138" s="39"/>
      <c r="AL138" s="39"/>
      <c r="AM138" s="39"/>
      <c r="AN138" s="39"/>
      <c r="AO138" s="39"/>
      <c r="AP138" s="39"/>
      <c r="AQ138" s="39"/>
      <c r="AR138" s="39"/>
      <c r="AS138" s="39"/>
      <c r="AT138" s="39"/>
      <c r="AU138" s="39"/>
      <c r="AW138" s="145" t="str">
        <f t="shared" si="68"/>
        <v/>
      </c>
      <c r="AX138" s="146" t="str">
        <f t="shared" si="69"/>
        <v/>
      </c>
      <c r="AY138" s="147" t="str">
        <f t="shared" si="70"/>
        <v xml:space="preserve"> </v>
      </c>
      <c r="AZ138" s="145" t="str">
        <f t="shared" si="71"/>
        <v/>
      </c>
      <c r="BA138" s="146" t="str">
        <f t="shared" si="72"/>
        <v/>
      </c>
      <c r="BB138" s="147" t="str">
        <f t="shared" si="73"/>
        <v xml:space="preserve"> </v>
      </c>
      <c r="BC138" s="145" t="str">
        <f t="shared" si="74"/>
        <v/>
      </c>
      <c r="BD138" s="146" t="str">
        <f t="shared" si="75"/>
        <v/>
      </c>
      <c r="BE138" s="147" t="str">
        <f t="shared" si="76"/>
        <v xml:space="preserve"> </v>
      </c>
      <c r="BF138" s="145" t="str">
        <f t="shared" si="77"/>
        <v/>
      </c>
      <c r="BG138" s="146" t="str">
        <f t="shared" si="78"/>
        <v/>
      </c>
      <c r="BH138" s="148" t="str">
        <f t="shared" si="79"/>
        <v xml:space="preserve"> </v>
      </c>
      <c r="BI138" s="69" t="str">
        <f t="shared" si="80"/>
        <v/>
      </c>
      <c r="BJ138" s="70" t="str">
        <f t="shared" si="81"/>
        <v/>
      </c>
      <c r="BK138" s="142" t="str">
        <f t="shared" si="82"/>
        <v xml:space="preserve"> </v>
      </c>
      <c r="BL138" s="104"/>
      <c r="BM138" s="68">
        <f>COUNTIF('Student Tracking'!G137:N137,"&gt;=1")</f>
        <v>0</v>
      </c>
      <c r="BN138" s="104">
        <f>COUNTIF('Student Tracking'!G137:N137,"0")</f>
        <v>0</v>
      </c>
      <c r="BO138" s="85">
        <f t="shared" si="83"/>
        <v>0</v>
      </c>
      <c r="BP138" s="104" t="str">
        <f t="shared" si="61"/>
        <v/>
      </c>
      <c r="BQ138" s="104" t="str">
        <f t="shared" si="62"/>
        <v/>
      </c>
      <c r="BR138" s="104" t="str">
        <f t="shared" si="84"/>
        <v/>
      </c>
      <c r="BS138" s="303" t="str">
        <f t="shared" si="85"/>
        <v/>
      </c>
      <c r="BT138" s="104"/>
      <c r="BU138" s="68" t="str">
        <f t="shared" si="63"/>
        <v/>
      </c>
      <c r="BV138" s="91" t="str">
        <f t="shared" si="64"/>
        <v/>
      </c>
      <c r="BW138" s="91" t="str">
        <f t="shared" si="65"/>
        <v/>
      </c>
      <c r="BX138" s="91" t="str">
        <f t="shared" si="66"/>
        <v/>
      </c>
      <c r="BY138" s="91" t="str">
        <f t="shared" si="67"/>
        <v/>
      </c>
    </row>
    <row r="139" spans="1:77" x14ac:dyDescent="0.35">
      <c r="A139" s="73">
        <f>'Student Tracking'!A138</f>
        <v>0</v>
      </c>
      <c r="B139" s="73">
        <f>'Student Tracking'!B138</f>
        <v>0</v>
      </c>
      <c r="C139" s="74">
        <f>'Student Tracking'!D138</f>
        <v>0</v>
      </c>
      <c r="D139" s="184" t="str">
        <f>IF('Student Tracking'!E138,'Student Tracking'!E138,"")</f>
        <v/>
      </c>
      <c r="E139" s="184" t="str">
        <f>IF('Student Tracking'!F138,'Student Tracking'!F138,"")</f>
        <v/>
      </c>
      <c r="F139" s="182"/>
      <c r="G139" s="40"/>
      <c r="H139" s="40"/>
      <c r="I139" s="40"/>
      <c r="J139" s="40"/>
      <c r="K139" s="40"/>
      <c r="L139" s="40"/>
      <c r="M139" s="40"/>
      <c r="N139" s="40"/>
      <c r="O139" s="40"/>
      <c r="P139" s="40"/>
      <c r="Q139" s="40"/>
      <c r="R139" s="40"/>
      <c r="S139" s="40"/>
      <c r="T139" s="40"/>
      <c r="U139" s="40"/>
      <c r="V139" s="40"/>
      <c r="W139" s="40"/>
      <c r="X139" s="40"/>
      <c r="Y139" s="40"/>
      <c r="Z139" s="40"/>
      <c r="AA139" s="182"/>
      <c r="AB139" s="40"/>
      <c r="AC139" s="40"/>
      <c r="AD139" s="40"/>
      <c r="AE139" s="40"/>
      <c r="AF139" s="40"/>
      <c r="AG139" s="40"/>
      <c r="AH139" s="40"/>
      <c r="AI139" s="40"/>
      <c r="AJ139" s="40"/>
      <c r="AK139" s="40"/>
      <c r="AL139" s="40"/>
      <c r="AM139" s="40"/>
      <c r="AN139" s="40"/>
      <c r="AO139" s="40"/>
      <c r="AP139" s="40"/>
      <c r="AQ139" s="40"/>
      <c r="AR139" s="40"/>
      <c r="AS139" s="40"/>
      <c r="AT139" s="40"/>
      <c r="AU139" s="40"/>
      <c r="AW139" s="145" t="str">
        <f t="shared" si="68"/>
        <v/>
      </c>
      <c r="AX139" s="146" t="str">
        <f t="shared" si="69"/>
        <v/>
      </c>
      <c r="AY139" s="147" t="str">
        <f t="shared" si="70"/>
        <v xml:space="preserve"> </v>
      </c>
      <c r="AZ139" s="145" t="str">
        <f t="shared" si="71"/>
        <v/>
      </c>
      <c r="BA139" s="146" t="str">
        <f t="shared" si="72"/>
        <v/>
      </c>
      <c r="BB139" s="147" t="str">
        <f t="shared" si="73"/>
        <v xml:space="preserve"> </v>
      </c>
      <c r="BC139" s="145" t="str">
        <f t="shared" si="74"/>
        <v/>
      </c>
      <c r="BD139" s="146" t="str">
        <f t="shared" si="75"/>
        <v/>
      </c>
      <c r="BE139" s="147" t="str">
        <f t="shared" si="76"/>
        <v xml:space="preserve"> </v>
      </c>
      <c r="BF139" s="145" t="str">
        <f t="shared" si="77"/>
        <v/>
      </c>
      <c r="BG139" s="146" t="str">
        <f t="shared" si="78"/>
        <v/>
      </c>
      <c r="BH139" s="148" t="str">
        <f t="shared" si="79"/>
        <v xml:space="preserve"> </v>
      </c>
      <c r="BI139" s="69" t="str">
        <f t="shared" si="80"/>
        <v/>
      </c>
      <c r="BJ139" s="70" t="str">
        <f t="shared" si="81"/>
        <v/>
      </c>
      <c r="BK139" s="142" t="str">
        <f t="shared" si="82"/>
        <v xml:space="preserve"> </v>
      </c>
      <c r="BL139" s="104"/>
      <c r="BM139" s="68">
        <f>COUNTIF('Student Tracking'!G138:N138,"&gt;=1")</f>
        <v>0</v>
      </c>
      <c r="BN139" s="104">
        <f>COUNTIF('Student Tracking'!G138:N138,"0")</f>
        <v>0</v>
      </c>
      <c r="BO139" s="85">
        <f t="shared" si="83"/>
        <v>0</v>
      </c>
      <c r="BP139" s="104" t="str">
        <f t="shared" si="61"/>
        <v/>
      </c>
      <c r="BQ139" s="104" t="str">
        <f t="shared" si="62"/>
        <v/>
      </c>
      <c r="BR139" s="104" t="str">
        <f t="shared" si="84"/>
        <v/>
      </c>
      <c r="BS139" s="303" t="str">
        <f t="shared" si="85"/>
        <v/>
      </c>
      <c r="BT139" s="104"/>
      <c r="BU139" s="68" t="str">
        <f t="shared" si="63"/>
        <v/>
      </c>
      <c r="BV139" s="91" t="str">
        <f t="shared" si="64"/>
        <v/>
      </c>
      <c r="BW139" s="91" t="str">
        <f t="shared" si="65"/>
        <v/>
      </c>
      <c r="BX139" s="91" t="str">
        <f t="shared" si="66"/>
        <v/>
      </c>
      <c r="BY139" s="91" t="str">
        <f t="shared" si="67"/>
        <v/>
      </c>
    </row>
    <row r="140" spans="1:77" x14ac:dyDescent="0.35">
      <c r="A140" s="73">
        <f>'Student Tracking'!A139</f>
        <v>0</v>
      </c>
      <c r="B140" s="73">
        <f>'Student Tracking'!B139</f>
        <v>0</v>
      </c>
      <c r="C140" s="74">
        <f>'Student Tracking'!D139</f>
        <v>0</v>
      </c>
      <c r="D140" s="184" t="str">
        <f>IF('Student Tracking'!E139,'Student Tracking'!E139,"")</f>
        <v/>
      </c>
      <c r="E140" s="184" t="str">
        <f>IF('Student Tracking'!F139,'Student Tracking'!F139,"")</f>
        <v/>
      </c>
      <c r="F140" s="181"/>
      <c r="G140" s="39"/>
      <c r="H140" s="39"/>
      <c r="I140" s="39"/>
      <c r="J140" s="39"/>
      <c r="K140" s="39"/>
      <c r="L140" s="39"/>
      <c r="M140" s="39"/>
      <c r="N140" s="39"/>
      <c r="O140" s="39"/>
      <c r="P140" s="39"/>
      <c r="Q140" s="39"/>
      <c r="R140" s="39"/>
      <c r="S140" s="39"/>
      <c r="T140" s="39"/>
      <c r="U140" s="39"/>
      <c r="V140" s="39"/>
      <c r="W140" s="39"/>
      <c r="X140" s="39"/>
      <c r="Y140" s="39"/>
      <c r="Z140" s="39"/>
      <c r="AA140" s="181"/>
      <c r="AB140" s="39"/>
      <c r="AC140" s="39"/>
      <c r="AD140" s="39"/>
      <c r="AE140" s="39"/>
      <c r="AF140" s="39"/>
      <c r="AG140" s="39"/>
      <c r="AH140" s="39"/>
      <c r="AI140" s="39"/>
      <c r="AJ140" s="39"/>
      <c r="AK140" s="39"/>
      <c r="AL140" s="39"/>
      <c r="AM140" s="39"/>
      <c r="AN140" s="39"/>
      <c r="AO140" s="39"/>
      <c r="AP140" s="39"/>
      <c r="AQ140" s="39"/>
      <c r="AR140" s="39"/>
      <c r="AS140" s="39"/>
      <c r="AT140" s="39"/>
      <c r="AU140" s="39"/>
      <c r="AW140" s="145" t="str">
        <f t="shared" si="68"/>
        <v/>
      </c>
      <c r="AX140" s="146" t="str">
        <f t="shared" si="69"/>
        <v/>
      </c>
      <c r="AY140" s="147" t="str">
        <f t="shared" si="70"/>
        <v xml:space="preserve"> </v>
      </c>
      <c r="AZ140" s="145" t="str">
        <f t="shared" si="71"/>
        <v/>
      </c>
      <c r="BA140" s="146" t="str">
        <f t="shared" si="72"/>
        <v/>
      </c>
      <c r="BB140" s="147" t="str">
        <f t="shared" si="73"/>
        <v xml:space="preserve"> </v>
      </c>
      <c r="BC140" s="145" t="str">
        <f t="shared" si="74"/>
        <v/>
      </c>
      <c r="BD140" s="146" t="str">
        <f t="shared" si="75"/>
        <v/>
      </c>
      <c r="BE140" s="147" t="str">
        <f t="shared" si="76"/>
        <v xml:space="preserve"> </v>
      </c>
      <c r="BF140" s="145" t="str">
        <f t="shared" si="77"/>
        <v/>
      </c>
      <c r="BG140" s="146" t="str">
        <f t="shared" si="78"/>
        <v/>
      </c>
      <c r="BH140" s="148" t="str">
        <f t="shared" si="79"/>
        <v xml:space="preserve"> </v>
      </c>
      <c r="BI140" s="69" t="str">
        <f t="shared" si="80"/>
        <v/>
      </c>
      <c r="BJ140" s="70" t="str">
        <f t="shared" si="81"/>
        <v/>
      </c>
      <c r="BK140" s="142" t="str">
        <f t="shared" si="82"/>
        <v xml:space="preserve"> </v>
      </c>
      <c r="BL140" s="104"/>
      <c r="BM140" s="68">
        <f>COUNTIF('Student Tracking'!G139:N139,"&gt;=1")</f>
        <v>0</v>
      </c>
      <c r="BN140" s="104">
        <f>COUNTIF('Student Tracking'!G139:N139,"0")</f>
        <v>0</v>
      </c>
      <c r="BO140" s="85">
        <f t="shared" si="83"/>
        <v>0</v>
      </c>
      <c r="BP140" s="104" t="str">
        <f t="shared" si="61"/>
        <v/>
      </c>
      <c r="BQ140" s="104" t="str">
        <f t="shared" si="62"/>
        <v/>
      </c>
      <c r="BR140" s="104" t="str">
        <f t="shared" si="84"/>
        <v/>
      </c>
      <c r="BS140" s="303" t="str">
        <f t="shared" si="85"/>
        <v/>
      </c>
      <c r="BT140" s="104"/>
      <c r="BU140" s="68" t="str">
        <f t="shared" si="63"/>
        <v/>
      </c>
      <c r="BV140" s="91" t="str">
        <f t="shared" si="64"/>
        <v/>
      </c>
      <c r="BW140" s="91" t="str">
        <f t="shared" si="65"/>
        <v/>
      </c>
      <c r="BX140" s="91" t="str">
        <f t="shared" si="66"/>
        <v/>
      </c>
      <c r="BY140" s="91" t="str">
        <f t="shared" si="67"/>
        <v/>
      </c>
    </row>
    <row r="141" spans="1:77" x14ac:dyDescent="0.35">
      <c r="A141" s="73">
        <f>'Student Tracking'!A140</f>
        <v>0</v>
      </c>
      <c r="B141" s="73">
        <f>'Student Tracking'!B140</f>
        <v>0</v>
      </c>
      <c r="C141" s="74">
        <f>'Student Tracking'!D140</f>
        <v>0</v>
      </c>
      <c r="D141" s="184" t="str">
        <f>IF('Student Tracking'!E140,'Student Tracking'!E140,"")</f>
        <v/>
      </c>
      <c r="E141" s="184" t="str">
        <f>IF('Student Tracking'!F140,'Student Tracking'!F140,"")</f>
        <v/>
      </c>
      <c r="F141" s="182"/>
      <c r="G141" s="40"/>
      <c r="H141" s="40"/>
      <c r="I141" s="40"/>
      <c r="J141" s="40"/>
      <c r="K141" s="40"/>
      <c r="L141" s="40"/>
      <c r="M141" s="40"/>
      <c r="N141" s="40"/>
      <c r="O141" s="40"/>
      <c r="P141" s="40"/>
      <c r="Q141" s="40"/>
      <c r="R141" s="40"/>
      <c r="S141" s="40"/>
      <c r="T141" s="40"/>
      <c r="U141" s="40"/>
      <c r="V141" s="40"/>
      <c r="W141" s="40"/>
      <c r="X141" s="40"/>
      <c r="Y141" s="40"/>
      <c r="Z141" s="40"/>
      <c r="AA141" s="182"/>
      <c r="AB141" s="40"/>
      <c r="AC141" s="40"/>
      <c r="AD141" s="40"/>
      <c r="AE141" s="40"/>
      <c r="AF141" s="40"/>
      <c r="AG141" s="40"/>
      <c r="AH141" s="40"/>
      <c r="AI141" s="40"/>
      <c r="AJ141" s="40"/>
      <c r="AK141" s="40"/>
      <c r="AL141" s="40"/>
      <c r="AM141" s="40"/>
      <c r="AN141" s="40"/>
      <c r="AO141" s="40"/>
      <c r="AP141" s="40"/>
      <c r="AQ141" s="40"/>
      <c r="AR141" s="40"/>
      <c r="AS141" s="40"/>
      <c r="AT141" s="40"/>
      <c r="AU141" s="40"/>
      <c r="AW141" s="145" t="str">
        <f t="shared" si="68"/>
        <v/>
      </c>
      <c r="AX141" s="146" t="str">
        <f t="shared" si="69"/>
        <v/>
      </c>
      <c r="AY141" s="147" t="str">
        <f t="shared" si="70"/>
        <v xml:space="preserve"> </v>
      </c>
      <c r="AZ141" s="145" t="str">
        <f t="shared" si="71"/>
        <v/>
      </c>
      <c r="BA141" s="146" t="str">
        <f t="shared" si="72"/>
        <v/>
      </c>
      <c r="BB141" s="147" t="str">
        <f t="shared" si="73"/>
        <v xml:space="preserve"> </v>
      </c>
      <c r="BC141" s="145" t="str">
        <f t="shared" si="74"/>
        <v/>
      </c>
      <c r="BD141" s="146" t="str">
        <f t="shared" si="75"/>
        <v/>
      </c>
      <c r="BE141" s="147" t="str">
        <f t="shared" si="76"/>
        <v xml:space="preserve"> </v>
      </c>
      <c r="BF141" s="145" t="str">
        <f t="shared" si="77"/>
        <v/>
      </c>
      <c r="BG141" s="146" t="str">
        <f t="shared" si="78"/>
        <v/>
      </c>
      <c r="BH141" s="148" t="str">
        <f t="shared" si="79"/>
        <v xml:space="preserve"> </v>
      </c>
      <c r="BI141" s="69" t="str">
        <f t="shared" si="80"/>
        <v/>
      </c>
      <c r="BJ141" s="70" t="str">
        <f t="shared" si="81"/>
        <v/>
      </c>
      <c r="BK141" s="142" t="str">
        <f t="shared" si="82"/>
        <v xml:space="preserve"> </v>
      </c>
      <c r="BL141" s="104"/>
      <c r="BM141" s="68">
        <f>COUNTIF('Student Tracking'!G140:N140,"&gt;=1")</f>
        <v>0</v>
      </c>
      <c r="BN141" s="104">
        <f>COUNTIF('Student Tracking'!G140:N140,"0")</f>
        <v>0</v>
      </c>
      <c r="BO141" s="85">
        <f t="shared" si="83"/>
        <v>0</v>
      </c>
      <c r="BP141" s="104" t="str">
        <f t="shared" si="61"/>
        <v/>
      </c>
      <c r="BQ141" s="104" t="str">
        <f t="shared" si="62"/>
        <v/>
      </c>
      <c r="BR141" s="104" t="str">
        <f t="shared" si="84"/>
        <v/>
      </c>
      <c r="BS141" s="303" t="str">
        <f t="shared" si="85"/>
        <v/>
      </c>
      <c r="BT141" s="104"/>
      <c r="BU141" s="68" t="str">
        <f t="shared" si="63"/>
        <v/>
      </c>
      <c r="BV141" s="91" t="str">
        <f t="shared" si="64"/>
        <v/>
      </c>
      <c r="BW141" s="91" t="str">
        <f t="shared" si="65"/>
        <v/>
      </c>
      <c r="BX141" s="91" t="str">
        <f t="shared" si="66"/>
        <v/>
      </c>
      <c r="BY141" s="91" t="str">
        <f t="shared" si="67"/>
        <v/>
      </c>
    </row>
    <row r="142" spans="1:77" x14ac:dyDescent="0.35">
      <c r="A142" s="73">
        <f>'Student Tracking'!A141</f>
        <v>0</v>
      </c>
      <c r="B142" s="73">
        <f>'Student Tracking'!B141</f>
        <v>0</v>
      </c>
      <c r="C142" s="74">
        <f>'Student Tracking'!D141</f>
        <v>0</v>
      </c>
      <c r="D142" s="184" t="str">
        <f>IF('Student Tracking'!E141,'Student Tracking'!E141,"")</f>
        <v/>
      </c>
      <c r="E142" s="184" t="str">
        <f>IF('Student Tracking'!F141,'Student Tracking'!F141,"")</f>
        <v/>
      </c>
      <c r="F142" s="181"/>
      <c r="G142" s="39"/>
      <c r="H142" s="39"/>
      <c r="I142" s="39"/>
      <c r="J142" s="39"/>
      <c r="K142" s="39"/>
      <c r="L142" s="39"/>
      <c r="M142" s="39"/>
      <c r="N142" s="39"/>
      <c r="O142" s="39"/>
      <c r="P142" s="39"/>
      <c r="Q142" s="39"/>
      <c r="R142" s="39"/>
      <c r="S142" s="39"/>
      <c r="T142" s="39"/>
      <c r="U142" s="39"/>
      <c r="V142" s="39"/>
      <c r="W142" s="39"/>
      <c r="X142" s="39"/>
      <c r="Y142" s="39"/>
      <c r="Z142" s="39"/>
      <c r="AA142" s="181"/>
      <c r="AB142" s="39"/>
      <c r="AC142" s="39"/>
      <c r="AD142" s="39"/>
      <c r="AE142" s="39"/>
      <c r="AF142" s="39"/>
      <c r="AG142" s="39"/>
      <c r="AH142" s="39"/>
      <c r="AI142" s="39"/>
      <c r="AJ142" s="39"/>
      <c r="AK142" s="39"/>
      <c r="AL142" s="39"/>
      <c r="AM142" s="39"/>
      <c r="AN142" s="39"/>
      <c r="AO142" s="39"/>
      <c r="AP142" s="39"/>
      <c r="AQ142" s="39"/>
      <c r="AR142" s="39"/>
      <c r="AS142" s="39"/>
      <c r="AT142" s="39"/>
      <c r="AU142" s="39"/>
      <c r="AW142" s="145" t="str">
        <f t="shared" si="68"/>
        <v/>
      </c>
      <c r="AX142" s="146" t="str">
        <f t="shared" si="69"/>
        <v/>
      </c>
      <c r="AY142" s="147" t="str">
        <f t="shared" si="70"/>
        <v xml:space="preserve"> </v>
      </c>
      <c r="AZ142" s="145" t="str">
        <f t="shared" si="71"/>
        <v/>
      </c>
      <c r="BA142" s="146" t="str">
        <f t="shared" si="72"/>
        <v/>
      </c>
      <c r="BB142" s="147" t="str">
        <f t="shared" si="73"/>
        <v xml:space="preserve"> </v>
      </c>
      <c r="BC142" s="145" t="str">
        <f t="shared" si="74"/>
        <v/>
      </c>
      <c r="BD142" s="146" t="str">
        <f t="shared" si="75"/>
        <v/>
      </c>
      <c r="BE142" s="147" t="str">
        <f t="shared" si="76"/>
        <v xml:space="preserve"> </v>
      </c>
      <c r="BF142" s="145" t="str">
        <f t="shared" si="77"/>
        <v/>
      </c>
      <c r="BG142" s="146" t="str">
        <f t="shared" si="78"/>
        <v/>
      </c>
      <c r="BH142" s="148" t="str">
        <f t="shared" si="79"/>
        <v xml:space="preserve"> </v>
      </c>
      <c r="BI142" s="69" t="str">
        <f t="shared" si="80"/>
        <v/>
      </c>
      <c r="BJ142" s="70" t="str">
        <f t="shared" si="81"/>
        <v/>
      </c>
      <c r="BK142" s="142" t="str">
        <f t="shared" si="82"/>
        <v xml:space="preserve"> </v>
      </c>
      <c r="BL142" s="104"/>
      <c r="BM142" s="68">
        <f>COUNTIF('Student Tracking'!G141:N141,"&gt;=1")</f>
        <v>0</v>
      </c>
      <c r="BN142" s="104">
        <f>COUNTIF('Student Tracking'!G141:N141,"0")</f>
        <v>0</v>
      </c>
      <c r="BO142" s="85">
        <f t="shared" si="83"/>
        <v>0</v>
      </c>
      <c r="BP142" s="104" t="str">
        <f t="shared" si="61"/>
        <v/>
      </c>
      <c r="BQ142" s="104" t="str">
        <f t="shared" si="62"/>
        <v/>
      </c>
      <c r="BR142" s="104" t="str">
        <f t="shared" si="84"/>
        <v/>
      </c>
      <c r="BS142" s="303" t="str">
        <f t="shared" si="85"/>
        <v/>
      </c>
      <c r="BT142" s="104"/>
      <c r="BU142" s="68" t="str">
        <f t="shared" si="63"/>
        <v/>
      </c>
      <c r="BV142" s="91" t="str">
        <f t="shared" si="64"/>
        <v/>
      </c>
      <c r="BW142" s="91" t="str">
        <f t="shared" si="65"/>
        <v/>
      </c>
      <c r="BX142" s="91" t="str">
        <f t="shared" si="66"/>
        <v/>
      </c>
      <c r="BY142" s="91" t="str">
        <f t="shared" si="67"/>
        <v/>
      </c>
    </row>
    <row r="143" spans="1:77" x14ac:dyDescent="0.35">
      <c r="A143" s="73">
        <f>'Student Tracking'!A142</f>
        <v>0</v>
      </c>
      <c r="B143" s="73">
        <f>'Student Tracking'!B142</f>
        <v>0</v>
      </c>
      <c r="C143" s="74">
        <f>'Student Tracking'!D142</f>
        <v>0</v>
      </c>
      <c r="D143" s="184" t="str">
        <f>IF('Student Tracking'!E142,'Student Tracking'!E142,"")</f>
        <v/>
      </c>
      <c r="E143" s="184" t="str">
        <f>IF('Student Tracking'!F142,'Student Tracking'!F142,"")</f>
        <v/>
      </c>
      <c r="F143" s="182"/>
      <c r="G143" s="40"/>
      <c r="H143" s="40"/>
      <c r="I143" s="40"/>
      <c r="J143" s="40"/>
      <c r="K143" s="40"/>
      <c r="L143" s="40"/>
      <c r="M143" s="40"/>
      <c r="N143" s="40"/>
      <c r="O143" s="40"/>
      <c r="P143" s="40"/>
      <c r="Q143" s="40"/>
      <c r="R143" s="40"/>
      <c r="S143" s="40"/>
      <c r="T143" s="40"/>
      <c r="U143" s="40"/>
      <c r="V143" s="40"/>
      <c r="W143" s="40"/>
      <c r="X143" s="40"/>
      <c r="Y143" s="40"/>
      <c r="Z143" s="40"/>
      <c r="AA143" s="182"/>
      <c r="AB143" s="40"/>
      <c r="AC143" s="40"/>
      <c r="AD143" s="40"/>
      <c r="AE143" s="40"/>
      <c r="AF143" s="40"/>
      <c r="AG143" s="40"/>
      <c r="AH143" s="40"/>
      <c r="AI143" s="40"/>
      <c r="AJ143" s="40"/>
      <c r="AK143" s="40"/>
      <c r="AL143" s="40"/>
      <c r="AM143" s="40"/>
      <c r="AN143" s="40"/>
      <c r="AO143" s="40"/>
      <c r="AP143" s="40"/>
      <c r="AQ143" s="40"/>
      <c r="AR143" s="40"/>
      <c r="AS143" s="40"/>
      <c r="AT143" s="40"/>
      <c r="AU143" s="40"/>
      <c r="AW143" s="145" t="str">
        <f t="shared" si="68"/>
        <v/>
      </c>
      <c r="AX143" s="146" t="str">
        <f t="shared" si="69"/>
        <v/>
      </c>
      <c r="AY143" s="147" t="str">
        <f t="shared" si="70"/>
        <v xml:space="preserve"> </v>
      </c>
      <c r="AZ143" s="145" t="str">
        <f t="shared" si="71"/>
        <v/>
      </c>
      <c r="BA143" s="146" t="str">
        <f t="shared" si="72"/>
        <v/>
      </c>
      <c r="BB143" s="147" t="str">
        <f t="shared" si="73"/>
        <v xml:space="preserve"> </v>
      </c>
      <c r="BC143" s="145" t="str">
        <f t="shared" si="74"/>
        <v/>
      </c>
      <c r="BD143" s="146" t="str">
        <f t="shared" si="75"/>
        <v/>
      </c>
      <c r="BE143" s="147" t="str">
        <f t="shared" si="76"/>
        <v xml:space="preserve"> </v>
      </c>
      <c r="BF143" s="145" t="str">
        <f t="shared" si="77"/>
        <v/>
      </c>
      <c r="BG143" s="146" t="str">
        <f t="shared" si="78"/>
        <v/>
      </c>
      <c r="BH143" s="148" t="str">
        <f t="shared" si="79"/>
        <v xml:space="preserve"> </v>
      </c>
      <c r="BI143" s="69" t="str">
        <f t="shared" si="80"/>
        <v/>
      </c>
      <c r="BJ143" s="70" t="str">
        <f t="shared" si="81"/>
        <v/>
      </c>
      <c r="BK143" s="142" t="str">
        <f t="shared" si="82"/>
        <v xml:space="preserve"> </v>
      </c>
      <c r="BL143" s="104"/>
      <c r="BM143" s="68">
        <f>COUNTIF('Student Tracking'!G142:N142,"&gt;=1")</f>
        <v>0</v>
      </c>
      <c r="BN143" s="104">
        <f>COUNTIF('Student Tracking'!G142:N142,"0")</f>
        <v>0</v>
      </c>
      <c r="BO143" s="85">
        <f t="shared" si="83"/>
        <v>0</v>
      </c>
      <c r="BP143" s="104" t="str">
        <f t="shared" si="61"/>
        <v/>
      </c>
      <c r="BQ143" s="104" t="str">
        <f t="shared" si="62"/>
        <v/>
      </c>
      <c r="BR143" s="104" t="str">
        <f t="shared" si="84"/>
        <v/>
      </c>
      <c r="BS143" s="303" t="str">
        <f t="shared" si="85"/>
        <v/>
      </c>
      <c r="BT143" s="104"/>
      <c r="BU143" s="68" t="str">
        <f t="shared" si="63"/>
        <v/>
      </c>
      <c r="BV143" s="91" t="str">
        <f t="shared" si="64"/>
        <v/>
      </c>
      <c r="BW143" s="91" t="str">
        <f t="shared" si="65"/>
        <v/>
      </c>
      <c r="BX143" s="91" t="str">
        <f t="shared" si="66"/>
        <v/>
      </c>
      <c r="BY143" s="91" t="str">
        <f t="shared" si="67"/>
        <v/>
      </c>
    </row>
    <row r="144" spans="1:77" x14ac:dyDescent="0.35">
      <c r="A144" s="73">
        <f>'Student Tracking'!A143</f>
        <v>0</v>
      </c>
      <c r="B144" s="73">
        <f>'Student Tracking'!B143</f>
        <v>0</v>
      </c>
      <c r="C144" s="74">
        <f>'Student Tracking'!D143</f>
        <v>0</v>
      </c>
      <c r="D144" s="184" t="str">
        <f>IF('Student Tracking'!E143,'Student Tracking'!E143,"")</f>
        <v/>
      </c>
      <c r="E144" s="184" t="str">
        <f>IF('Student Tracking'!F143,'Student Tracking'!F143,"")</f>
        <v/>
      </c>
      <c r="F144" s="181"/>
      <c r="G144" s="39"/>
      <c r="H144" s="39"/>
      <c r="I144" s="39"/>
      <c r="J144" s="39"/>
      <c r="K144" s="39"/>
      <c r="L144" s="39"/>
      <c r="M144" s="39"/>
      <c r="N144" s="39"/>
      <c r="O144" s="39"/>
      <c r="P144" s="39"/>
      <c r="Q144" s="39"/>
      <c r="R144" s="39"/>
      <c r="S144" s="39"/>
      <c r="T144" s="39"/>
      <c r="U144" s="39"/>
      <c r="V144" s="39"/>
      <c r="W144" s="39"/>
      <c r="X144" s="39"/>
      <c r="Y144" s="39"/>
      <c r="Z144" s="39"/>
      <c r="AA144" s="181"/>
      <c r="AB144" s="39"/>
      <c r="AC144" s="39"/>
      <c r="AD144" s="39"/>
      <c r="AE144" s="39"/>
      <c r="AF144" s="39"/>
      <c r="AG144" s="39"/>
      <c r="AH144" s="39"/>
      <c r="AI144" s="39"/>
      <c r="AJ144" s="39"/>
      <c r="AK144" s="39"/>
      <c r="AL144" s="39"/>
      <c r="AM144" s="39"/>
      <c r="AN144" s="39"/>
      <c r="AO144" s="39"/>
      <c r="AP144" s="39"/>
      <c r="AQ144" s="39"/>
      <c r="AR144" s="39"/>
      <c r="AS144" s="39"/>
      <c r="AT144" s="39"/>
      <c r="AU144" s="39"/>
      <c r="AW144" s="145" t="str">
        <f t="shared" si="68"/>
        <v/>
      </c>
      <c r="AX144" s="146" t="str">
        <f t="shared" si="69"/>
        <v/>
      </c>
      <c r="AY144" s="147" t="str">
        <f t="shared" si="70"/>
        <v xml:space="preserve"> </v>
      </c>
      <c r="AZ144" s="145" t="str">
        <f t="shared" si="71"/>
        <v/>
      </c>
      <c r="BA144" s="146" t="str">
        <f t="shared" si="72"/>
        <v/>
      </c>
      <c r="BB144" s="147" t="str">
        <f t="shared" si="73"/>
        <v xml:space="preserve"> </v>
      </c>
      <c r="BC144" s="145" t="str">
        <f t="shared" si="74"/>
        <v/>
      </c>
      <c r="BD144" s="146" t="str">
        <f t="shared" si="75"/>
        <v/>
      </c>
      <c r="BE144" s="147" t="str">
        <f t="shared" si="76"/>
        <v xml:space="preserve"> </v>
      </c>
      <c r="BF144" s="145" t="str">
        <f t="shared" si="77"/>
        <v/>
      </c>
      <c r="BG144" s="146" t="str">
        <f t="shared" si="78"/>
        <v/>
      </c>
      <c r="BH144" s="148" t="str">
        <f t="shared" si="79"/>
        <v xml:space="preserve"> </v>
      </c>
      <c r="BI144" s="69" t="str">
        <f t="shared" si="80"/>
        <v/>
      </c>
      <c r="BJ144" s="70" t="str">
        <f t="shared" si="81"/>
        <v/>
      </c>
      <c r="BK144" s="142" t="str">
        <f t="shared" si="82"/>
        <v xml:space="preserve"> </v>
      </c>
      <c r="BL144" s="104"/>
      <c r="BM144" s="68">
        <f>COUNTIF('Student Tracking'!G143:N143,"&gt;=1")</f>
        <v>0</v>
      </c>
      <c r="BN144" s="104">
        <f>COUNTIF('Student Tracking'!G143:N143,"0")</f>
        <v>0</v>
      </c>
      <c r="BO144" s="85">
        <f t="shared" si="83"/>
        <v>0</v>
      </c>
      <c r="BP144" s="104" t="str">
        <f t="shared" si="61"/>
        <v/>
      </c>
      <c r="BQ144" s="104" t="str">
        <f t="shared" si="62"/>
        <v/>
      </c>
      <c r="BR144" s="104" t="str">
        <f t="shared" si="84"/>
        <v/>
      </c>
      <c r="BS144" s="303" t="str">
        <f t="shared" si="85"/>
        <v/>
      </c>
      <c r="BT144" s="104"/>
      <c r="BU144" s="68" t="str">
        <f t="shared" si="63"/>
        <v/>
      </c>
      <c r="BV144" s="91" t="str">
        <f t="shared" si="64"/>
        <v/>
      </c>
      <c r="BW144" s="91" t="str">
        <f t="shared" si="65"/>
        <v/>
      </c>
      <c r="BX144" s="91" t="str">
        <f t="shared" si="66"/>
        <v/>
      </c>
      <c r="BY144" s="91" t="str">
        <f t="shared" si="67"/>
        <v/>
      </c>
    </row>
    <row r="145" spans="1:77" x14ac:dyDescent="0.35">
      <c r="A145" s="73">
        <f>'Student Tracking'!A144</f>
        <v>0</v>
      </c>
      <c r="B145" s="73">
        <f>'Student Tracking'!B144</f>
        <v>0</v>
      </c>
      <c r="C145" s="74">
        <f>'Student Tracking'!D144</f>
        <v>0</v>
      </c>
      <c r="D145" s="184" t="str">
        <f>IF('Student Tracking'!E144,'Student Tracking'!E144,"")</f>
        <v/>
      </c>
      <c r="E145" s="184" t="str">
        <f>IF('Student Tracking'!F144,'Student Tracking'!F144,"")</f>
        <v/>
      </c>
      <c r="F145" s="182"/>
      <c r="G145" s="40"/>
      <c r="H145" s="40"/>
      <c r="I145" s="40"/>
      <c r="J145" s="40"/>
      <c r="K145" s="40"/>
      <c r="L145" s="40"/>
      <c r="M145" s="40"/>
      <c r="N145" s="40"/>
      <c r="O145" s="40"/>
      <c r="P145" s="40"/>
      <c r="Q145" s="40"/>
      <c r="R145" s="40"/>
      <c r="S145" s="40"/>
      <c r="T145" s="40"/>
      <c r="U145" s="40"/>
      <c r="V145" s="40"/>
      <c r="W145" s="40"/>
      <c r="X145" s="40"/>
      <c r="Y145" s="40"/>
      <c r="Z145" s="40"/>
      <c r="AA145" s="182"/>
      <c r="AB145" s="40"/>
      <c r="AC145" s="40"/>
      <c r="AD145" s="40"/>
      <c r="AE145" s="40"/>
      <c r="AF145" s="40"/>
      <c r="AG145" s="40"/>
      <c r="AH145" s="40"/>
      <c r="AI145" s="40"/>
      <c r="AJ145" s="40"/>
      <c r="AK145" s="40"/>
      <c r="AL145" s="40"/>
      <c r="AM145" s="40"/>
      <c r="AN145" s="40"/>
      <c r="AO145" s="40"/>
      <c r="AP145" s="40"/>
      <c r="AQ145" s="40"/>
      <c r="AR145" s="40"/>
      <c r="AS145" s="40"/>
      <c r="AT145" s="40"/>
      <c r="AU145" s="40"/>
      <c r="AW145" s="145" t="str">
        <f t="shared" si="68"/>
        <v/>
      </c>
      <c r="AX145" s="146" t="str">
        <f t="shared" si="69"/>
        <v/>
      </c>
      <c r="AY145" s="147" t="str">
        <f t="shared" si="70"/>
        <v xml:space="preserve"> </v>
      </c>
      <c r="AZ145" s="145" t="str">
        <f t="shared" si="71"/>
        <v/>
      </c>
      <c r="BA145" s="146" t="str">
        <f t="shared" si="72"/>
        <v/>
      </c>
      <c r="BB145" s="147" t="str">
        <f t="shared" si="73"/>
        <v xml:space="preserve"> </v>
      </c>
      <c r="BC145" s="145" t="str">
        <f t="shared" si="74"/>
        <v/>
      </c>
      <c r="BD145" s="146" t="str">
        <f t="shared" si="75"/>
        <v/>
      </c>
      <c r="BE145" s="147" t="str">
        <f t="shared" si="76"/>
        <v xml:space="preserve"> </v>
      </c>
      <c r="BF145" s="145" t="str">
        <f t="shared" si="77"/>
        <v/>
      </c>
      <c r="BG145" s="146" t="str">
        <f t="shared" si="78"/>
        <v/>
      </c>
      <c r="BH145" s="148" t="str">
        <f t="shared" si="79"/>
        <v xml:space="preserve"> </v>
      </c>
      <c r="BI145" s="69" t="str">
        <f t="shared" si="80"/>
        <v/>
      </c>
      <c r="BJ145" s="70" t="str">
        <f t="shared" si="81"/>
        <v/>
      </c>
      <c r="BK145" s="142" t="str">
        <f t="shared" si="82"/>
        <v xml:space="preserve"> </v>
      </c>
      <c r="BL145" s="104"/>
      <c r="BM145" s="68">
        <f>COUNTIF('Student Tracking'!G144:N144,"&gt;=1")</f>
        <v>0</v>
      </c>
      <c r="BN145" s="104">
        <f>COUNTIF('Student Tracking'!G144:N144,"0")</f>
        <v>0</v>
      </c>
      <c r="BO145" s="85">
        <f t="shared" si="83"/>
        <v>0</v>
      </c>
      <c r="BP145" s="104" t="str">
        <f t="shared" si="61"/>
        <v/>
      </c>
      <c r="BQ145" s="104" t="str">
        <f t="shared" si="62"/>
        <v/>
      </c>
      <c r="BR145" s="104" t="str">
        <f t="shared" si="84"/>
        <v/>
      </c>
      <c r="BS145" s="303" t="str">
        <f t="shared" si="85"/>
        <v/>
      </c>
      <c r="BT145" s="104"/>
      <c r="BU145" s="68" t="str">
        <f t="shared" si="63"/>
        <v/>
      </c>
      <c r="BV145" s="91" t="str">
        <f t="shared" si="64"/>
        <v/>
      </c>
      <c r="BW145" s="91" t="str">
        <f t="shared" si="65"/>
        <v/>
      </c>
      <c r="BX145" s="91" t="str">
        <f t="shared" si="66"/>
        <v/>
      </c>
      <c r="BY145" s="91" t="str">
        <f t="shared" si="67"/>
        <v/>
      </c>
    </row>
    <row r="146" spans="1:77" x14ac:dyDescent="0.35">
      <c r="A146" s="73">
        <f>'Student Tracking'!A145</f>
        <v>0</v>
      </c>
      <c r="B146" s="73">
        <f>'Student Tracking'!B145</f>
        <v>0</v>
      </c>
      <c r="C146" s="74">
        <f>'Student Tracking'!D145</f>
        <v>0</v>
      </c>
      <c r="D146" s="184" t="str">
        <f>IF('Student Tracking'!E145,'Student Tracking'!E145,"")</f>
        <v/>
      </c>
      <c r="E146" s="184" t="str">
        <f>IF('Student Tracking'!F145,'Student Tracking'!F145,"")</f>
        <v/>
      </c>
      <c r="F146" s="181"/>
      <c r="G146" s="39"/>
      <c r="H146" s="39"/>
      <c r="I146" s="39"/>
      <c r="J146" s="39"/>
      <c r="K146" s="39"/>
      <c r="L146" s="39"/>
      <c r="M146" s="39"/>
      <c r="N146" s="39"/>
      <c r="O146" s="39"/>
      <c r="P146" s="39"/>
      <c r="Q146" s="39"/>
      <c r="R146" s="39"/>
      <c r="S146" s="39"/>
      <c r="T146" s="39"/>
      <c r="U146" s="39"/>
      <c r="V146" s="39"/>
      <c r="W146" s="39"/>
      <c r="X146" s="39"/>
      <c r="Y146" s="39"/>
      <c r="Z146" s="39"/>
      <c r="AA146" s="181"/>
      <c r="AB146" s="39"/>
      <c r="AC146" s="39"/>
      <c r="AD146" s="39"/>
      <c r="AE146" s="39"/>
      <c r="AF146" s="39"/>
      <c r="AG146" s="39"/>
      <c r="AH146" s="39"/>
      <c r="AI146" s="39"/>
      <c r="AJ146" s="39"/>
      <c r="AK146" s="39"/>
      <c r="AL146" s="39"/>
      <c r="AM146" s="39"/>
      <c r="AN146" s="39"/>
      <c r="AO146" s="39"/>
      <c r="AP146" s="39"/>
      <c r="AQ146" s="39"/>
      <c r="AR146" s="39"/>
      <c r="AS146" s="39"/>
      <c r="AT146" s="39"/>
      <c r="AU146" s="39"/>
      <c r="AW146" s="145" t="str">
        <f t="shared" si="68"/>
        <v/>
      </c>
      <c r="AX146" s="146" t="str">
        <f t="shared" si="69"/>
        <v/>
      </c>
      <c r="AY146" s="147" t="str">
        <f t="shared" si="70"/>
        <v xml:space="preserve"> </v>
      </c>
      <c r="AZ146" s="145" t="str">
        <f t="shared" si="71"/>
        <v/>
      </c>
      <c r="BA146" s="146" t="str">
        <f t="shared" si="72"/>
        <v/>
      </c>
      <c r="BB146" s="147" t="str">
        <f t="shared" si="73"/>
        <v xml:space="preserve"> </v>
      </c>
      <c r="BC146" s="145" t="str">
        <f t="shared" si="74"/>
        <v/>
      </c>
      <c r="BD146" s="146" t="str">
        <f t="shared" si="75"/>
        <v/>
      </c>
      <c r="BE146" s="147" t="str">
        <f t="shared" si="76"/>
        <v xml:space="preserve"> </v>
      </c>
      <c r="BF146" s="145" t="str">
        <f t="shared" si="77"/>
        <v/>
      </c>
      <c r="BG146" s="146" t="str">
        <f t="shared" si="78"/>
        <v/>
      </c>
      <c r="BH146" s="148" t="str">
        <f t="shared" si="79"/>
        <v xml:space="preserve"> </v>
      </c>
      <c r="BI146" s="69" t="str">
        <f t="shared" si="80"/>
        <v/>
      </c>
      <c r="BJ146" s="70" t="str">
        <f t="shared" si="81"/>
        <v/>
      </c>
      <c r="BK146" s="142" t="str">
        <f t="shared" si="82"/>
        <v xml:space="preserve"> </v>
      </c>
      <c r="BL146" s="104"/>
      <c r="BM146" s="68">
        <f>COUNTIF('Student Tracking'!G145:N145,"&gt;=1")</f>
        <v>0</v>
      </c>
      <c r="BN146" s="104">
        <f>COUNTIF('Student Tracking'!G145:N145,"0")</f>
        <v>0</v>
      </c>
      <c r="BO146" s="85">
        <f t="shared" si="83"/>
        <v>0</v>
      </c>
      <c r="BP146" s="104" t="str">
        <f t="shared" si="61"/>
        <v/>
      </c>
      <c r="BQ146" s="104" t="str">
        <f t="shared" si="62"/>
        <v/>
      </c>
      <c r="BR146" s="104" t="str">
        <f t="shared" si="84"/>
        <v/>
      </c>
      <c r="BS146" s="303" t="str">
        <f t="shared" si="85"/>
        <v/>
      </c>
      <c r="BT146" s="104"/>
      <c r="BU146" s="68" t="str">
        <f t="shared" si="63"/>
        <v/>
      </c>
      <c r="BV146" s="91" t="str">
        <f t="shared" si="64"/>
        <v/>
      </c>
      <c r="BW146" s="91" t="str">
        <f t="shared" si="65"/>
        <v/>
      </c>
      <c r="BX146" s="91" t="str">
        <f t="shared" si="66"/>
        <v/>
      </c>
      <c r="BY146" s="91" t="str">
        <f t="shared" si="67"/>
        <v/>
      </c>
    </row>
    <row r="147" spans="1:77" x14ac:dyDescent="0.35">
      <c r="A147" s="73">
        <f>'Student Tracking'!A146</f>
        <v>0</v>
      </c>
      <c r="B147" s="73">
        <f>'Student Tracking'!B146</f>
        <v>0</v>
      </c>
      <c r="C147" s="74">
        <f>'Student Tracking'!D146</f>
        <v>0</v>
      </c>
      <c r="D147" s="184" t="str">
        <f>IF('Student Tracking'!E146,'Student Tracking'!E146,"")</f>
        <v/>
      </c>
      <c r="E147" s="184" t="str">
        <f>IF('Student Tracking'!F146,'Student Tracking'!F146,"")</f>
        <v/>
      </c>
      <c r="F147" s="182"/>
      <c r="G147" s="40"/>
      <c r="H147" s="40"/>
      <c r="I147" s="40"/>
      <c r="J147" s="40"/>
      <c r="K147" s="40"/>
      <c r="L147" s="40"/>
      <c r="M147" s="40"/>
      <c r="N147" s="40"/>
      <c r="O147" s="40"/>
      <c r="P147" s="40"/>
      <c r="Q147" s="40"/>
      <c r="R147" s="40"/>
      <c r="S147" s="40"/>
      <c r="T147" s="40"/>
      <c r="U147" s="40"/>
      <c r="V147" s="40"/>
      <c r="W147" s="40"/>
      <c r="X147" s="40"/>
      <c r="Y147" s="40"/>
      <c r="Z147" s="40"/>
      <c r="AA147" s="182"/>
      <c r="AB147" s="40"/>
      <c r="AC147" s="40"/>
      <c r="AD147" s="40"/>
      <c r="AE147" s="40"/>
      <c r="AF147" s="40"/>
      <c r="AG147" s="40"/>
      <c r="AH147" s="40"/>
      <c r="AI147" s="40"/>
      <c r="AJ147" s="40"/>
      <c r="AK147" s="40"/>
      <c r="AL147" s="40"/>
      <c r="AM147" s="40"/>
      <c r="AN147" s="40"/>
      <c r="AO147" s="40"/>
      <c r="AP147" s="40"/>
      <c r="AQ147" s="40"/>
      <c r="AR147" s="40"/>
      <c r="AS147" s="40"/>
      <c r="AT147" s="40"/>
      <c r="AU147" s="40"/>
      <c r="AW147" s="145" t="str">
        <f t="shared" si="68"/>
        <v/>
      </c>
      <c r="AX147" s="146" t="str">
        <f t="shared" si="69"/>
        <v/>
      </c>
      <c r="AY147" s="147" t="str">
        <f t="shared" si="70"/>
        <v xml:space="preserve"> </v>
      </c>
      <c r="AZ147" s="145" t="str">
        <f t="shared" si="71"/>
        <v/>
      </c>
      <c r="BA147" s="146" t="str">
        <f t="shared" si="72"/>
        <v/>
      </c>
      <c r="BB147" s="147" t="str">
        <f t="shared" si="73"/>
        <v xml:space="preserve"> </v>
      </c>
      <c r="BC147" s="145" t="str">
        <f t="shared" si="74"/>
        <v/>
      </c>
      <c r="BD147" s="146" t="str">
        <f t="shared" si="75"/>
        <v/>
      </c>
      <c r="BE147" s="147" t="str">
        <f t="shared" si="76"/>
        <v xml:space="preserve"> </v>
      </c>
      <c r="BF147" s="145" t="str">
        <f t="shared" si="77"/>
        <v/>
      </c>
      <c r="BG147" s="146" t="str">
        <f t="shared" si="78"/>
        <v/>
      </c>
      <c r="BH147" s="148" t="str">
        <f t="shared" si="79"/>
        <v xml:space="preserve"> </v>
      </c>
      <c r="BI147" s="69" t="str">
        <f t="shared" si="80"/>
        <v/>
      </c>
      <c r="BJ147" s="70" t="str">
        <f t="shared" si="81"/>
        <v/>
      </c>
      <c r="BK147" s="142" t="str">
        <f t="shared" si="82"/>
        <v xml:space="preserve"> </v>
      </c>
      <c r="BL147" s="104"/>
      <c r="BM147" s="68">
        <f>COUNTIF('Student Tracking'!G146:N146,"&gt;=1")</f>
        <v>0</v>
      </c>
      <c r="BN147" s="104">
        <f>COUNTIF('Student Tracking'!G146:N146,"0")</f>
        <v>0</v>
      </c>
      <c r="BO147" s="85">
        <f t="shared" si="83"/>
        <v>0</v>
      </c>
      <c r="BP147" s="104" t="str">
        <f t="shared" si="61"/>
        <v/>
      </c>
      <c r="BQ147" s="104" t="str">
        <f t="shared" si="62"/>
        <v/>
      </c>
      <c r="BR147" s="104" t="str">
        <f t="shared" si="84"/>
        <v/>
      </c>
      <c r="BS147" s="303" t="str">
        <f t="shared" si="85"/>
        <v/>
      </c>
      <c r="BT147" s="104"/>
      <c r="BU147" s="68" t="str">
        <f t="shared" si="63"/>
        <v/>
      </c>
      <c r="BV147" s="91" t="str">
        <f t="shared" si="64"/>
        <v/>
      </c>
      <c r="BW147" s="91" t="str">
        <f t="shared" si="65"/>
        <v/>
      </c>
      <c r="BX147" s="91" t="str">
        <f t="shared" si="66"/>
        <v/>
      </c>
      <c r="BY147" s="91" t="str">
        <f t="shared" si="67"/>
        <v/>
      </c>
    </row>
    <row r="148" spans="1:77" x14ac:dyDescent="0.35">
      <c r="A148" s="73">
        <f>'Student Tracking'!A147</f>
        <v>0</v>
      </c>
      <c r="B148" s="73">
        <f>'Student Tracking'!B147</f>
        <v>0</v>
      </c>
      <c r="C148" s="74">
        <f>'Student Tracking'!D147</f>
        <v>0</v>
      </c>
      <c r="D148" s="184" t="str">
        <f>IF('Student Tracking'!E147,'Student Tracking'!E147,"")</f>
        <v/>
      </c>
      <c r="E148" s="184" t="str">
        <f>IF('Student Tracking'!F147,'Student Tracking'!F147,"")</f>
        <v/>
      </c>
      <c r="F148" s="181"/>
      <c r="G148" s="39"/>
      <c r="H148" s="39"/>
      <c r="I148" s="39"/>
      <c r="J148" s="39"/>
      <c r="K148" s="39"/>
      <c r="L148" s="39"/>
      <c r="M148" s="39"/>
      <c r="N148" s="39"/>
      <c r="O148" s="39"/>
      <c r="P148" s="39"/>
      <c r="Q148" s="39"/>
      <c r="R148" s="39"/>
      <c r="S148" s="39"/>
      <c r="T148" s="39"/>
      <c r="U148" s="39"/>
      <c r="V148" s="39"/>
      <c r="W148" s="39"/>
      <c r="X148" s="39"/>
      <c r="Y148" s="39"/>
      <c r="Z148" s="39"/>
      <c r="AA148" s="181"/>
      <c r="AB148" s="39"/>
      <c r="AC148" s="39"/>
      <c r="AD148" s="39"/>
      <c r="AE148" s="39"/>
      <c r="AF148" s="39"/>
      <c r="AG148" s="39"/>
      <c r="AH148" s="39"/>
      <c r="AI148" s="39"/>
      <c r="AJ148" s="39"/>
      <c r="AK148" s="39"/>
      <c r="AL148" s="39"/>
      <c r="AM148" s="39"/>
      <c r="AN148" s="39"/>
      <c r="AO148" s="39"/>
      <c r="AP148" s="39"/>
      <c r="AQ148" s="39"/>
      <c r="AR148" s="39"/>
      <c r="AS148" s="39"/>
      <c r="AT148" s="39"/>
      <c r="AU148" s="39"/>
      <c r="AW148" s="145" t="str">
        <f t="shared" si="68"/>
        <v/>
      </c>
      <c r="AX148" s="146" t="str">
        <f t="shared" si="69"/>
        <v/>
      </c>
      <c r="AY148" s="147" t="str">
        <f t="shared" si="70"/>
        <v xml:space="preserve"> </v>
      </c>
      <c r="AZ148" s="145" t="str">
        <f t="shared" si="71"/>
        <v/>
      </c>
      <c r="BA148" s="146" t="str">
        <f t="shared" si="72"/>
        <v/>
      </c>
      <c r="BB148" s="147" t="str">
        <f t="shared" si="73"/>
        <v xml:space="preserve"> </v>
      </c>
      <c r="BC148" s="145" t="str">
        <f t="shared" si="74"/>
        <v/>
      </c>
      <c r="BD148" s="146" t="str">
        <f t="shared" si="75"/>
        <v/>
      </c>
      <c r="BE148" s="147" t="str">
        <f t="shared" si="76"/>
        <v xml:space="preserve"> </v>
      </c>
      <c r="BF148" s="145" t="str">
        <f t="shared" si="77"/>
        <v/>
      </c>
      <c r="BG148" s="146" t="str">
        <f t="shared" si="78"/>
        <v/>
      </c>
      <c r="BH148" s="148" t="str">
        <f t="shared" si="79"/>
        <v xml:space="preserve"> </v>
      </c>
      <c r="BI148" s="69" t="str">
        <f t="shared" si="80"/>
        <v/>
      </c>
      <c r="BJ148" s="70" t="str">
        <f t="shared" si="81"/>
        <v/>
      </c>
      <c r="BK148" s="142" t="str">
        <f t="shared" si="82"/>
        <v xml:space="preserve"> </v>
      </c>
      <c r="BL148" s="104"/>
      <c r="BM148" s="68">
        <f>COUNTIF('Student Tracking'!G147:N147,"&gt;=1")</f>
        <v>0</v>
      </c>
      <c r="BN148" s="104">
        <f>COUNTIF('Student Tracking'!G147:N147,"0")</f>
        <v>0</v>
      </c>
      <c r="BO148" s="85">
        <f t="shared" si="83"/>
        <v>0</v>
      </c>
      <c r="BP148" s="104" t="str">
        <f t="shared" si="61"/>
        <v/>
      </c>
      <c r="BQ148" s="104" t="str">
        <f t="shared" si="62"/>
        <v/>
      </c>
      <c r="BR148" s="104" t="str">
        <f t="shared" si="84"/>
        <v/>
      </c>
      <c r="BS148" s="303" t="str">
        <f t="shared" si="85"/>
        <v/>
      </c>
      <c r="BT148" s="104"/>
      <c r="BU148" s="68" t="str">
        <f t="shared" si="63"/>
        <v/>
      </c>
      <c r="BV148" s="91" t="str">
        <f t="shared" si="64"/>
        <v/>
      </c>
      <c r="BW148" s="91" t="str">
        <f t="shared" si="65"/>
        <v/>
      </c>
      <c r="BX148" s="91" t="str">
        <f t="shared" si="66"/>
        <v/>
      </c>
      <c r="BY148" s="91" t="str">
        <f t="shared" si="67"/>
        <v/>
      </c>
    </row>
    <row r="149" spans="1:77" x14ac:dyDescent="0.35">
      <c r="A149" s="73">
        <f>'Student Tracking'!A148</f>
        <v>0</v>
      </c>
      <c r="B149" s="73">
        <f>'Student Tracking'!B148</f>
        <v>0</v>
      </c>
      <c r="C149" s="74">
        <f>'Student Tracking'!D148</f>
        <v>0</v>
      </c>
      <c r="D149" s="184" t="str">
        <f>IF('Student Tracking'!E148,'Student Tracking'!E148,"")</f>
        <v/>
      </c>
      <c r="E149" s="184" t="str">
        <f>IF('Student Tracking'!F148,'Student Tracking'!F148,"")</f>
        <v/>
      </c>
      <c r="F149" s="182"/>
      <c r="G149" s="40"/>
      <c r="H149" s="40"/>
      <c r="I149" s="40"/>
      <c r="J149" s="40"/>
      <c r="K149" s="40"/>
      <c r="L149" s="40"/>
      <c r="M149" s="40"/>
      <c r="N149" s="40"/>
      <c r="O149" s="40"/>
      <c r="P149" s="40"/>
      <c r="Q149" s="40"/>
      <c r="R149" s="40"/>
      <c r="S149" s="40"/>
      <c r="T149" s="40"/>
      <c r="U149" s="40"/>
      <c r="V149" s="40"/>
      <c r="W149" s="40"/>
      <c r="X149" s="40"/>
      <c r="Y149" s="40"/>
      <c r="Z149" s="40"/>
      <c r="AA149" s="182"/>
      <c r="AB149" s="40"/>
      <c r="AC149" s="40"/>
      <c r="AD149" s="40"/>
      <c r="AE149" s="40"/>
      <c r="AF149" s="40"/>
      <c r="AG149" s="40"/>
      <c r="AH149" s="40"/>
      <c r="AI149" s="40"/>
      <c r="AJ149" s="40"/>
      <c r="AK149" s="40"/>
      <c r="AL149" s="40"/>
      <c r="AM149" s="40"/>
      <c r="AN149" s="40"/>
      <c r="AO149" s="40"/>
      <c r="AP149" s="40"/>
      <c r="AQ149" s="40"/>
      <c r="AR149" s="40"/>
      <c r="AS149" s="40"/>
      <c r="AT149" s="40"/>
      <c r="AU149" s="40"/>
      <c r="AW149" s="145" t="str">
        <f t="shared" si="68"/>
        <v/>
      </c>
      <c r="AX149" s="146" t="str">
        <f t="shared" si="69"/>
        <v/>
      </c>
      <c r="AY149" s="147" t="str">
        <f t="shared" si="70"/>
        <v xml:space="preserve"> </v>
      </c>
      <c r="AZ149" s="145" t="str">
        <f t="shared" si="71"/>
        <v/>
      </c>
      <c r="BA149" s="146" t="str">
        <f t="shared" si="72"/>
        <v/>
      </c>
      <c r="BB149" s="147" t="str">
        <f t="shared" si="73"/>
        <v xml:space="preserve"> </v>
      </c>
      <c r="BC149" s="145" t="str">
        <f t="shared" si="74"/>
        <v/>
      </c>
      <c r="BD149" s="146" t="str">
        <f t="shared" si="75"/>
        <v/>
      </c>
      <c r="BE149" s="147" t="str">
        <f t="shared" si="76"/>
        <v xml:space="preserve"> </v>
      </c>
      <c r="BF149" s="145" t="str">
        <f t="shared" si="77"/>
        <v/>
      </c>
      <c r="BG149" s="146" t="str">
        <f t="shared" si="78"/>
        <v/>
      </c>
      <c r="BH149" s="148" t="str">
        <f t="shared" si="79"/>
        <v xml:space="preserve"> </v>
      </c>
      <c r="BI149" s="69" t="str">
        <f t="shared" si="80"/>
        <v/>
      </c>
      <c r="BJ149" s="70" t="str">
        <f t="shared" si="81"/>
        <v/>
      </c>
      <c r="BK149" s="142" t="str">
        <f t="shared" si="82"/>
        <v xml:space="preserve"> </v>
      </c>
      <c r="BL149" s="104"/>
      <c r="BM149" s="68">
        <f>COUNTIF('Student Tracking'!G148:N148,"&gt;=1")</f>
        <v>0</v>
      </c>
      <c r="BN149" s="104">
        <f>COUNTIF('Student Tracking'!G148:N148,"0")</f>
        <v>0</v>
      </c>
      <c r="BO149" s="85">
        <f t="shared" si="83"/>
        <v>0</v>
      </c>
      <c r="BP149" s="104" t="str">
        <f t="shared" si="61"/>
        <v/>
      </c>
      <c r="BQ149" s="104" t="str">
        <f t="shared" si="62"/>
        <v/>
      </c>
      <c r="BR149" s="104" t="str">
        <f t="shared" si="84"/>
        <v/>
      </c>
      <c r="BS149" s="303" t="str">
        <f t="shared" si="85"/>
        <v/>
      </c>
      <c r="BT149" s="104"/>
      <c r="BU149" s="68" t="str">
        <f t="shared" si="63"/>
        <v/>
      </c>
      <c r="BV149" s="91" t="str">
        <f t="shared" si="64"/>
        <v/>
      </c>
      <c r="BW149" s="91" t="str">
        <f t="shared" si="65"/>
        <v/>
      </c>
      <c r="BX149" s="91" t="str">
        <f t="shared" si="66"/>
        <v/>
      </c>
      <c r="BY149" s="91" t="str">
        <f t="shared" si="67"/>
        <v/>
      </c>
    </row>
    <row r="150" spans="1:77" x14ac:dyDescent="0.35">
      <c r="A150" s="73">
        <f>'Student Tracking'!A149</f>
        <v>0</v>
      </c>
      <c r="B150" s="73">
        <f>'Student Tracking'!B149</f>
        <v>0</v>
      </c>
      <c r="C150" s="74">
        <f>'Student Tracking'!D149</f>
        <v>0</v>
      </c>
      <c r="D150" s="184" t="str">
        <f>IF('Student Tracking'!E149,'Student Tracking'!E149,"")</f>
        <v/>
      </c>
      <c r="E150" s="184" t="str">
        <f>IF('Student Tracking'!F149,'Student Tracking'!F149,"")</f>
        <v/>
      </c>
      <c r="F150" s="181"/>
      <c r="G150" s="39"/>
      <c r="H150" s="39"/>
      <c r="I150" s="39"/>
      <c r="J150" s="39"/>
      <c r="K150" s="39"/>
      <c r="L150" s="39"/>
      <c r="M150" s="39"/>
      <c r="N150" s="39"/>
      <c r="O150" s="39"/>
      <c r="P150" s="39"/>
      <c r="Q150" s="39"/>
      <c r="R150" s="39"/>
      <c r="S150" s="39"/>
      <c r="T150" s="39"/>
      <c r="U150" s="39"/>
      <c r="V150" s="39"/>
      <c r="W150" s="39"/>
      <c r="X150" s="39"/>
      <c r="Y150" s="39"/>
      <c r="Z150" s="39"/>
      <c r="AA150" s="181"/>
      <c r="AB150" s="39"/>
      <c r="AC150" s="39"/>
      <c r="AD150" s="39"/>
      <c r="AE150" s="39"/>
      <c r="AF150" s="39"/>
      <c r="AG150" s="39"/>
      <c r="AH150" s="39"/>
      <c r="AI150" s="39"/>
      <c r="AJ150" s="39"/>
      <c r="AK150" s="39"/>
      <c r="AL150" s="39"/>
      <c r="AM150" s="39"/>
      <c r="AN150" s="39"/>
      <c r="AO150" s="39"/>
      <c r="AP150" s="39"/>
      <c r="AQ150" s="39"/>
      <c r="AR150" s="39"/>
      <c r="AS150" s="39"/>
      <c r="AT150" s="39"/>
      <c r="AU150" s="39"/>
      <c r="AW150" s="145" t="str">
        <f t="shared" si="68"/>
        <v/>
      </c>
      <c r="AX150" s="146" t="str">
        <f t="shared" si="69"/>
        <v/>
      </c>
      <c r="AY150" s="147" t="str">
        <f t="shared" si="70"/>
        <v xml:space="preserve"> </v>
      </c>
      <c r="AZ150" s="145" t="str">
        <f t="shared" si="71"/>
        <v/>
      </c>
      <c r="BA150" s="146" t="str">
        <f t="shared" si="72"/>
        <v/>
      </c>
      <c r="BB150" s="147" t="str">
        <f t="shared" si="73"/>
        <v xml:space="preserve"> </v>
      </c>
      <c r="BC150" s="145" t="str">
        <f t="shared" si="74"/>
        <v/>
      </c>
      <c r="BD150" s="146" t="str">
        <f t="shared" si="75"/>
        <v/>
      </c>
      <c r="BE150" s="147" t="str">
        <f t="shared" si="76"/>
        <v xml:space="preserve"> </v>
      </c>
      <c r="BF150" s="145" t="str">
        <f t="shared" si="77"/>
        <v/>
      </c>
      <c r="BG150" s="146" t="str">
        <f t="shared" si="78"/>
        <v/>
      </c>
      <c r="BH150" s="148" t="str">
        <f t="shared" si="79"/>
        <v xml:space="preserve"> </v>
      </c>
      <c r="BI150" s="69" t="str">
        <f t="shared" si="80"/>
        <v/>
      </c>
      <c r="BJ150" s="70" t="str">
        <f t="shared" si="81"/>
        <v/>
      </c>
      <c r="BK150" s="142" t="str">
        <f t="shared" si="82"/>
        <v xml:space="preserve"> </v>
      </c>
      <c r="BL150" s="104"/>
      <c r="BM150" s="68">
        <f>COUNTIF('Student Tracking'!G149:N149,"&gt;=1")</f>
        <v>0</v>
      </c>
      <c r="BN150" s="104">
        <f>COUNTIF('Student Tracking'!G149:N149,"0")</f>
        <v>0</v>
      </c>
      <c r="BO150" s="85">
        <f t="shared" si="83"/>
        <v>0</v>
      </c>
      <c r="BP150" s="104" t="str">
        <f t="shared" si="61"/>
        <v/>
      </c>
      <c r="BQ150" s="104" t="str">
        <f t="shared" si="62"/>
        <v/>
      </c>
      <c r="BR150" s="104" t="str">
        <f t="shared" si="84"/>
        <v/>
      </c>
      <c r="BS150" s="303" t="str">
        <f t="shared" si="85"/>
        <v/>
      </c>
      <c r="BT150" s="104"/>
      <c r="BU150" s="68" t="str">
        <f t="shared" si="63"/>
        <v/>
      </c>
      <c r="BV150" s="91" t="str">
        <f t="shared" si="64"/>
        <v/>
      </c>
      <c r="BW150" s="91" t="str">
        <f t="shared" si="65"/>
        <v/>
      </c>
      <c r="BX150" s="91" t="str">
        <f t="shared" si="66"/>
        <v/>
      </c>
      <c r="BY150" s="91" t="str">
        <f t="shared" si="67"/>
        <v/>
      </c>
    </row>
    <row r="151" spans="1:77" x14ac:dyDescent="0.35">
      <c r="A151" s="73">
        <f>'Student Tracking'!A150</f>
        <v>0</v>
      </c>
      <c r="B151" s="73">
        <f>'Student Tracking'!B150</f>
        <v>0</v>
      </c>
      <c r="C151" s="74">
        <f>'Student Tracking'!D150</f>
        <v>0</v>
      </c>
      <c r="D151" s="184" t="str">
        <f>IF('Student Tracking'!E150,'Student Tracking'!E150,"")</f>
        <v/>
      </c>
      <c r="E151" s="184" t="str">
        <f>IF('Student Tracking'!F150,'Student Tracking'!F150,"")</f>
        <v/>
      </c>
      <c r="F151" s="182"/>
      <c r="G151" s="40"/>
      <c r="H151" s="40"/>
      <c r="I151" s="40"/>
      <c r="J151" s="40"/>
      <c r="K151" s="40"/>
      <c r="L151" s="40"/>
      <c r="M151" s="40"/>
      <c r="N151" s="40"/>
      <c r="O151" s="40"/>
      <c r="P151" s="40"/>
      <c r="Q151" s="40"/>
      <c r="R151" s="40"/>
      <c r="S151" s="40"/>
      <c r="T151" s="40"/>
      <c r="U151" s="40"/>
      <c r="V151" s="40"/>
      <c r="W151" s="40"/>
      <c r="X151" s="40"/>
      <c r="Y151" s="40"/>
      <c r="Z151" s="40"/>
      <c r="AA151" s="182"/>
      <c r="AB151" s="40"/>
      <c r="AC151" s="40"/>
      <c r="AD151" s="40"/>
      <c r="AE151" s="40"/>
      <c r="AF151" s="40"/>
      <c r="AG151" s="40"/>
      <c r="AH151" s="40"/>
      <c r="AI151" s="40"/>
      <c r="AJ151" s="40"/>
      <c r="AK151" s="40"/>
      <c r="AL151" s="40"/>
      <c r="AM151" s="40"/>
      <c r="AN151" s="40"/>
      <c r="AO151" s="40"/>
      <c r="AP151" s="40"/>
      <c r="AQ151" s="40"/>
      <c r="AR151" s="40"/>
      <c r="AS151" s="40"/>
      <c r="AT151" s="40"/>
      <c r="AU151" s="40"/>
      <c r="AW151" s="145" t="str">
        <f t="shared" si="68"/>
        <v/>
      </c>
      <c r="AX151" s="146" t="str">
        <f t="shared" si="69"/>
        <v/>
      </c>
      <c r="AY151" s="147" t="str">
        <f t="shared" si="70"/>
        <v xml:space="preserve"> </v>
      </c>
      <c r="AZ151" s="145" t="str">
        <f t="shared" si="71"/>
        <v/>
      </c>
      <c r="BA151" s="146" t="str">
        <f t="shared" si="72"/>
        <v/>
      </c>
      <c r="BB151" s="147" t="str">
        <f t="shared" si="73"/>
        <v xml:space="preserve"> </v>
      </c>
      <c r="BC151" s="145" t="str">
        <f t="shared" si="74"/>
        <v/>
      </c>
      <c r="BD151" s="146" t="str">
        <f t="shared" si="75"/>
        <v/>
      </c>
      <c r="BE151" s="147" t="str">
        <f t="shared" si="76"/>
        <v xml:space="preserve"> </v>
      </c>
      <c r="BF151" s="145" t="str">
        <f t="shared" si="77"/>
        <v/>
      </c>
      <c r="BG151" s="146" t="str">
        <f t="shared" si="78"/>
        <v/>
      </c>
      <c r="BH151" s="148" t="str">
        <f t="shared" si="79"/>
        <v xml:space="preserve"> </v>
      </c>
      <c r="BI151" s="69" t="str">
        <f t="shared" si="80"/>
        <v/>
      </c>
      <c r="BJ151" s="70" t="str">
        <f t="shared" si="81"/>
        <v/>
      </c>
      <c r="BK151" s="142" t="str">
        <f t="shared" si="82"/>
        <v xml:space="preserve"> </v>
      </c>
      <c r="BL151" s="104"/>
      <c r="BM151" s="68">
        <f>COUNTIF('Student Tracking'!G150:N150,"&gt;=1")</f>
        <v>0</v>
      </c>
      <c r="BN151" s="104">
        <f>COUNTIF('Student Tracking'!G150:N150,"0")</f>
        <v>0</v>
      </c>
      <c r="BO151" s="85">
        <f t="shared" si="83"/>
        <v>0</v>
      </c>
      <c r="BP151" s="104" t="str">
        <f t="shared" si="61"/>
        <v/>
      </c>
      <c r="BQ151" s="104" t="str">
        <f t="shared" si="62"/>
        <v/>
      </c>
      <c r="BR151" s="104" t="str">
        <f t="shared" si="84"/>
        <v/>
      </c>
      <c r="BS151" s="303" t="str">
        <f t="shared" si="85"/>
        <v/>
      </c>
      <c r="BT151" s="104"/>
      <c r="BU151" s="68" t="str">
        <f t="shared" si="63"/>
        <v/>
      </c>
      <c r="BV151" s="91" t="str">
        <f t="shared" si="64"/>
        <v/>
      </c>
      <c r="BW151" s="91" t="str">
        <f t="shared" si="65"/>
        <v/>
      </c>
      <c r="BX151" s="91" t="str">
        <f t="shared" si="66"/>
        <v/>
      </c>
      <c r="BY151" s="91" t="str">
        <f t="shared" si="67"/>
        <v/>
      </c>
    </row>
    <row r="152" spans="1:77" x14ac:dyDescent="0.35">
      <c r="A152" s="73">
        <f>'Student Tracking'!A151</f>
        <v>0</v>
      </c>
      <c r="B152" s="73">
        <f>'Student Tracking'!B151</f>
        <v>0</v>
      </c>
      <c r="C152" s="74">
        <f>'Student Tracking'!D151</f>
        <v>0</v>
      </c>
      <c r="D152" s="184" t="str">
        <f>IF('Student Tracking'!E151,'Student Tracking'!E151,"")</f>
        <v/>
      </c>
      <c r="E152" s="184" t="str">
        <f>IF('Student Tracking'!F151,'Student Tracking'!F151,"")</f>
        <v/>
      </c>
      <c r="F152" s="181"/>
      <c r="G152" s="39"/>
      <c r="H152" s="39"/>
      <c r="I152" s="39"/>
      <c r="J152" s="39"/>
      <c r="K152" s="39"/>
      <c r="L152" s="39"/>
      <c r="M152" s="39"/>
      <c r="N152" s="39"/>
      <c r="O152" s="39"/>
      <c r="P152" s="39"/>
      <c r="Q152" s="39"/>
      <c r="R152" s="39"/>
      <c r="S152" s="39"/>
      <c r="T152" s="39"/>
      <c r="U152" s="39"/>
      <c r="V152" s="39"/>
      <c r="W152" s="39"/>
      <c r="X152" s="39"/>
      <c r="Y152" s="39"/>
      <c r="Z152" s="39"/>
      <c r="AA152" s="181"/>
      <c r="AB152" s="39"/>
      <c r="AC152" s="39"/>
      <c r="AD152" s="39"/>
      <c r="AE152" s="39"/>
      <c r="AF152" s="39"/>
      <c r="AG152" s="39"/>
      <c r="AH152" s="39"/>
      <c r="AI152" s="39"/>
      <c r="AJ152" s="39"/>
      <c r="AK152" s="39"/>
      <c r="AL152" s="39"/>
      <c r="AM152" s="39"/>
      <c r="AN152" s="39"/>
      <c r="AO152" s="39"/>
      <c r="AP152" s="39"/>
      <c r="AQ152" s="39"/>
      <c r="AR152" s="39"/>
      <c r="AS152" s="39"/>
      <c r="AT152" s="39"/>
      <c r="AU152" s="39"/>
      <c r="AW152" s="145" t="str">
        <f t="shared" si="68"/>
        <v/>
      </c>
      <c r="AX152" s="146" t="str">
        <f t="shared" si="69"/>
        <v/>
      </c>
      <c r="AY152" s="147" t="str">
        <f t="shared" si="70"/>
        <v xml:space="preserve"> </v>
      </c>
      <c r="AZ152" s="145" t="str">
        <f t="shared" si="71"/>
        <v/>
      </c>
      <c r="BA152" s="146" t="str">
        <f t="shared" si="72"/>
        <v/>
      </c>
      <c r="BB152" s="147" t="str">
        <f t="shared" si="73"/>
        <v xml:space="preserve"> </v>
      </c>
      <c r="BC152" s="145" t="str">
        <f t="shared" si="74"/>
        <v/>
      </c>
      <c r="BD152" s="146" t="str">
        <f t="shared" si="75"/>
        <v/>
      </c>
      <c r="BE152" s="147" t="str">
        <f t="shared" si="76"/>
        <v xml:space="preserve"> </v>
      </c>
      <c r="BF152" s="145" t="str">
        <f t="shared" si="77"/>
        <v/>
      </c>
      <c r="BG152" s="146" t="str">
        <f t="shared" si="78"/>
        <v/>
      </c>
      <c r="BH152" s="148" t="str">
        <f t="shared" si="79"/>
        <v xml:space="preserve"> </v>
      </c>
      <c r="BI152" s="69" t="str">
        <f t="shared" si="80"/>
        <v/>
      </c>
      <c r="BJ152" s="70" t="str">
        <f t="shared" si="81"/>
        <v/>
      </c>
      <c r="BK152" s="142" t="str">
        <f t="shared" si="82"/>
        <v xml:space="preserve"> </v>
      </c>
      <c r="BL152" s="104"/>
      <c r="BM152" s="68">
        <f>COUNTIF('Student Tracking'!G151:N151,"&gt;=1")</f>
        <v>0</v>
      </c>
      <c r="BN152" s="104">
        <f>COUNTIF('Student Tracking'!G151:N151,"0")</f>
        <v>0</v>
      </c>
      <c r="BO152" s="85">
        <f t="shared" si="83"/>
        <v>0</v>
      </c>
      <c r="BP152" s="104" t="str">
        <f t="shared" si="61"/>
        <v/>
      </c>
      <c r="BQ152" s="104" t="str">
        <f t="shared" si="62"/>
        <v/>
      </c>
      <c r="BR152" s="104" t="str">
        <f t="shared" si="84"/>
        <v/>
      </c>
      <c r="BS152" s="303" t="str">
        <f t="shared" si="85"/>
        <v/>
      </c>
      <c r="BT152" s="104"/>
      <c r="BU152" s="68" t="str">
        <f t="shared" si="63"/>
        <v/>
      </c>
      <c r="BV152" s="91" t="str">
        <f t="shared" si="64"/>
        <v/>
      </c>
      <c r="BW152" s="91" t="str">
        <f t="shared" si="65"/>
        <v/>
      </c>
      <c r="BX152" s="91" t="str">
        <f t="shared" si="66"/>
        <v/>
      </c>
      <c r="BY152" s="91" t="str">
        <f t="shared" si="67"/>
        <v/>
      </c>
    </row>
    <row r="153" spans="1:77" x14ac:dyDescent="0.35">
      <c r="A153" s="73">
        <f>'Student Tracking'!A152</f>
        <v>0</v>
      </c>
      <c r="B153" s="73">
        <f>'Student Tracking'!B152</f>
        <v>0</v>
      </c>
      <c r="C153" s="74">
        <f>'Student Tracking'!D152</f>
        <v>0</v>
      </c>
      <c r="D153" s="184" t="str">
        <f>IF('Student Tracking'!E152,'Student Tracking'!E152,"")</f>
        <v/>
      </c>
      <c r="E153" s="184" t="str">
        <f>IF('Student Tracking'!F152,'Student Tracking'!F152,"")</f>
        <v/>
      </c>
      <c r="F153" s="182"/>
      <c r="G153" s="40"/>
      <c r="H153" s="40"/>
      <c r="I153" s="40"/>
      <c r="J153" s="40"/>
      <c r="K153" s="40"/>
      <c r="L153" s="40"/>
      <c r="M153" s="40"/>
      <c r="N153" s="40"/>
      <c r="O153" s="40"/>
      <c r="P153" s="40"/>
      <c r="Q153" s="40"/>
      <c r="R153" s="40"/>
      <c r="S153" s="40"/>
      <c r="T153" s="40"/>
      <c r="U153" s="40"/>
      <c r="V153" s="40"/>
      <c r="W153" s="40"/>
      <c r="X153" s="40"/>
      <c r="Y153" s="40"/>
      <c r="Z153" s="40"/>
      <c r="AA153" s="182"/>
      <c r="AB153" s="40"/>
      <c r="AC153" s="40"/>
      <c r="AD153" s="40"/>
      <c r="AE153" s="40"/>
      <c r="AF153" s="40"/>
      <c r="AG153" s="40"/>
      <c r="AH153" s="40"/>
      <c r="AI153" s="40"/>
      <c r="AJ153" s="40"/>
      <c r="AK153" s="40"/>
      <c r="AL153" s="40"/>
      <c r="AM153" s="40"/>
      <c r="AN153" s="40"/>
      <c r="AO153" s="40"/>
      <c r="AP153" s="40"/>
      <c r="AQ153" s="40"/>
      <c r="AR153" s="40"/>
      <c r="AS153" s="40"/>
      <c r="AT153" s="40"/>
      <c r="AU153" s="40"/>
      <c r="AW153" s="145" t="str">
        <f t="shared" si="68"/>
        <v/>
      </c>
      <c r="AX153" s="146" t="str">
        <f t="shared" si="69"/>
        <v/>
      </c>
      <c r="AY153" s="147" t="str">
        <f t="shared" si="70"/>
        <v xml:space="preserve"> </v>
      </c>
      <c r="AZ153" s="145" t="str">
        <f t="shared" si="71"/>
        <v/>
      </c>
      <c r="BA153" s="146" t="str">
        <f t="shared" si="72"/>
        <v/>
      </c>
      <c r="BB153" s="147" t="str">
        <f t="shared" si="73"/>
        <v xml:space="preserve"> </v>
      </c>
      <c r="BC153" s="145" t="str">
        <f t="shared" si="74"/>
        <v/>
      </c>
      <c r="BD153" s="146" t="str">
        <f t="shared" si="75"/>
        <v/>
      </c>
      <c r="BE153" s="147" t="str">
        <f t="shared" si="76"/>
        <v xml:space="preserve"> </v>
      </c>
      <c r="BF153" s="145" t="str">
        <f t="shared" si="77"/>
        <v/>
      </c>
      <c r="BG153" s="146" t="str">
        <f t="shared" si="78"/>
        <v/>
      </c>
      <c r="BH153" s="148" t="str">
        <f t="shared" si="79"/>
        <v xml:space="preserve"> </v>
      </c>
      <c r="BI153" s="69" t="str">
        <f t="shared" si="80"/>
        <v/>
      </c>
      <c r="BJ153" s="70" t="str">
        <f t="shared" si="81"/>
        <v/>
      </c>
      <c r="BK153" s="142" t="str">
        <f t="shared" si="82"/>
        <v xml:space="preserve"> </v>
      </c>
      <c r="BL153" s="104"/>
      <c r="BM153" s="68">
        <f>COUNTIF('Student Tracking'!G152:N152,"&gt;=1")</f>
        <v>0</v>
      </c>
      <c r="BN153" s="104">
        <f>COUNTIF('Student Tracking'!G152:N152,"0")</f>
        <v>0</v>
      </c>
      <c r="BO153" s="85">
        <f t="shared" si="83"/>
        <v>0</v>
      </c>
      <c r="BP153" s="104" t="str">
        <f t="shared" si="61"/>
        <v/>
      </c>
      <c r="BQ153" s="104" t="str">
        <f t="shared" si="62"/>
        <v/>
      </c>
      <c r="BR153" s="104" t="str">
        <f t="shared" si="84"/>
        <v/>
      </c>
      <c r="BS153" s="303" t="str">
        <f t="shared" si="85"/>
        <v/>
      </c>
      <c r="BT153" s="104"/>
      <c r="BU153" s="68" t="str">
        <f t="shared" si="63"/>
        <v/>
      </c>
      <c r="BV153" s="91" t="str">
        <f t="shared" si="64"/>
        <v/>
      </c>
      <c r="BW153" s="91" t="str">
        <f t="shared" si="65"/>
        <v/>
      </c>
      <c r="BX153" s="91" t="str">
        <f t="shared" si="66"/>
        <v/>
      </c>
      <c r="BY153" s="91" t="str">
        <f t="shared" si="67"/>
        <v/>
      </c>
    </row>
    <row r="154" spans="1:77" x14ac:dyDescent="0.35">
      <c r="A154" s="73">
        <f>'Student Tracking'!A153</f>
        <v>0</v>
      </c>
      <c r="B154" s="73">
        <f>'Student Tracking'!B153</f>
        <v>0</v>
      </c>
      <c r="C154" s="74">
        <f>'Student Tracking'!D153</f>
        <v>0</v>
      </c>
      <c r="D154" s="184" t="str">
        <f>IF('Student Tracking'!E153,'Student Tracking'!E153,"")</f>
        <v/>
      </c>
      <c r="E154" s="184" t="str">
        <f>IF('Student Tracking'!F153,'Student Tracking'!F153,"")</f>
        <v/>
      </c>
      <c r="F154" s="181"/>
      <c r="G154" s="39"/>
      <c r="H154" s="39"/>
      <c r="I154" s="39"/>
      <c r="J154" s="39"/>
      <c r="K154" s="39"/>
      <c r="L154" s="39"/>
      <c r="M154" s="39"/>
      <c r="N154" s="39"/>
      <c r="O154" s="39"/>
      <c r="P154" s="39"/>
      <c r="Q154" s="39"/>
      <c r="R154" s="39"/>
      <c r="S154" s="39"/>
      <c r="T154" s="39"/>
      <c r="U154" s="39"/>
      <c r="V154" s="39"/>
      <c r="W154" s="39"/>
      <c r="X154" s="39"/>
      <c r="Y154" s="39"/>
      <c r="Z154" s="39"/>
      <c r="AA154" s="181"/>
      <c r="AB154" s="39"/>
      <c r="AC154" s="39"/>
      <c r="AD154" s="39"/>
      <c r="AE154" s="39"/>
      <c r="AF154" s="39"/>
      <c r="AG154" s="39"/>
      <c r="AH154" s="39"/>
      <c r="AI154" s="39"/>
      <c r="AJ154" s="39"/>
      <c r="AK154" s="39"/>
      <c r="AL154" s="39"/>
      <c r="AM154" s="39"/>
      <c r="AN154" s="39"/>
      <c r="AO154" s="39"/>
      <c r="AP154" s="39"/>
      <c r="AQ154" s="39"/>
      <c r="AR154" s="39"/>
      <c r="AS154" s="39"/>
      <c r="AT154" s="39"/>
      <c r="AU154" s="39"/>
      <c r="AW154" s="145" t="str">
        <f t="shared" si="68"/>
        <v/>
      </c>
      <c r="AX154" s="146" t="str">
        <f t="shared" si="69"/>
        <v/>
      </c>
      <c r="AY154" s="147" t="str">
        <f t="shared" si="70"/>
        <v xml:space="preserve"> </v>
      </c>
      <c r="AZ154" s="145" t="str">
        <f t="shared" si="71"/>
        <v/>
      </c>
      <c r="BA154" s="146" t="str">
        <f t="shared" si="72"/>
        <v/>
      </c>
      <c r="BB154" s="147" t="str">
        <f t="shared" si="73"/>
        <v xml:space="preserve"> </v>
      </c>
      <c r="BC154" s="145" t="str">
        <f t="shared" si="74"/>
        <v/>
      </c>
      <c r="BD154" s="146" t="str">
        <f t="shared" si="75"/>
        <v/>
      </c>
      <c r="BE154" s="147" t="str">
        <f t="shared" si="76"/>
        <v xml:space="preserve"> </v>
      </c>
      <c r="BF154" s="145" t="str">
        <f t="shared" si="77"/>
        <v/>
      </c>
      <c r="BG154" s="146" t="str">
        <f t="shared" si="78"/>
        <v/>
      </c>
      <c r="BH154" s="148" t="str">
        <f t="shared" si="79"/>
        <v xml:space="preserve"> </v>
      </c>
      <c r="BI154" s="69" t="str">
        <f t="shared" si="80"/>
        <v/>
      </c>
      <c r="BJ154" s="70" t="str">
        <f t="shared" si="81"/>
        <v/>
      </c>
      <c r="BK154" s="142" t="str">
        <f t="shared" si="82"/>
        <v xml:space="preserve"> </v>
      </c>
      <c r="BL154" s="104"/>
      <c r="BM154" s="68">
        <f>COUNTIF('Student Tracking'!G153:N153,"&gt;=1")</f>
        <v>0</v>
      </c>
      <c r="BN154" s="104">
        <f>COUNTIF('Student Tracking'!G153:N153,"0")</f>
        <v>0</v>
      </c>
      <c r="BO154" s="85">
        <f t="shared" si="83"/>
        <v>0</v>
      </c>
      <c r="BP154" s="104" t="str">
        <f t="shared" si="61"/>
        <v/>
      </c>
      <c r="BQ154" s="104" t="str">
        <f t="shared" si="62"/>
        <v/>
      </c>
      <c r="BR154" s="104" t="str">
        <f t="shared" si="84"/>
        <v/>
      </c>
      <c r="BS154" s="303" t="str">
        <f t="shared" si="85"/>
        <v/>
      </c>
      <c r="BT154" s="104"/>
      <c r="BU154" s="68" t="str">
        <f t="shared" si="63"/>
        <v/>
      </c>
      <c r="BV154" s="91" t="str">
        <f t="shared" si="64"/>
        <v/>
      </c>
      <c r="BW154" s="91" t="str">
        <f t="shared" si="65"/>
        <v/>
      </c>
      <c r="BX154" s="91" t="str">
        <f t="shared" si="66"/>
        <v/>
      </c>
      <c r="BY154" s="91" t="str">
        <f t="shared" si="67"/>
        <v/>
      </c>
    </row>
    <row r="155" spans="1:77" x14ac:dyDescent="0.35">
      <c r="A155" s="73">
        <f>'Student Tracking'!A154</f>
        <v>0</v>
      </c>
      <c r="B155" s="73">
        <f>'Student Tracking'!B154</f>
        <v>0</v>
      </c>
      <c r="C155" s="74">
        <f>'Student Tracking'!D154</f>
        <v>0</v>
      </c>
      <c r="D155" s="184" t="str">
        <f>IF('Student Tracking'!E154,'Student Tracking'!E154,"")</f>
        <v/>
      </c>
      <c r="E155" s="184" t="str">
        <f>IF('Student Tracking'!F154,'Student Tracking'!F154,"")</f>
        <v/>
      </c>
      <c r="F155" s="182"/>
      <c r="G155" s="40"/>
      <c r="H155" s="40"/>
      <c r="I155" s="40"/>
      <c r="J155" s="40"/>
      <c r="K155" s="40"/>
      <c r="L155" s="40"/>
      <c r="M155" s="40"/>
      <c r="N155" s="40"/>
      <c r="O155" s="40"/>
      <c r="P155" s="40"/>
      <c r="Q155" s="40"/>
      <c r="R155" s="40"/>
      <c r="S155" s="40"/>
      <c r="T155" s="40"/>
      <c r="U155" s="40"/>
      <c r="V155" s="40"/>
      <c r="W155" s="40"/>
      <c r="X155" s="40"/>
      <c r="Y155" s="40"/>
      <c r="Z155" s="40"/>
      <c r="AA155" s="182"/>
      <c r="AB155" s="40"/>
      <c r="AC155" s="40"/>
      <c r="AD155" s="40"/>
      <c r="AE155" s="40"/>
      <c r="AF155" s="40"/>
      <c r="AG155" s="40"/>
      <c r="AH155" s="40"/>
      <c r="AI155" s="40"/>
      <c r="AJ155" s="40"/>
      <c r="AK155" s="40"/>
      <c r="AL155" s="40"/>
      <c r="AM155" s="40"/>
      <c r="AN155" s="40"/>
      <c r="AO155" s="40"/>
      <c r="AP155" s="40"/>
      <c r="AQ155" s="40"/>
      <c r="AR155" s="40"/>
      <c r="AS155" s="40"/>
      <c r="AT155" s="40"/>
      <c r="AU155" s="40"/>
      <c r="AW155" s="145" t="str">
        <f t="shared" si="68"/>
        <v/>
      </c>
      <c r="AX155" s="146" t="str">
        <f t="shared" si="69"/>
        <v/>
      </c>
      <c r="AY155" s="147" t="str">
        <f t="shared" si="70"/>
        <v xml:space="preserve"> </v>
      </c>
      <c r="AZ155" s="145" t="str">
        <f t="shared" si="71"/>
        <v/>
      </c>
      <c r="BA155" s="146" t="str">
        <f t="shared" si="72"/>
        <v/>
      </c>
      <c r="BB155" s="147" t="str">
        <f t="shared" si="73"/>
        <v xml:space="preserve"> </v>
      </c>
      <c r="BC155" s="145" t="str">
        <f t="shared" si="74"/>
        <v/>
      </c>
      <c r="BD155" s="146" t="str">
        <f t="shared" si="75"/>
        <v/>
      </c>
      <c r="BE155" s="147" t="str">
        <f t="shared" si="76"/>
        <v xml:space="preserve"> </v>
      </c>
      <c r="BF155" s="145" t="str">
        <f t="shared" si="77"/>
        <v/>
      </c>
      <c r="BG155" s="146" t="str">
        <f t="shared" si="78"/>
        <v/>
      </c>
      <c r="BH155" s="148" t="str">
        <f t="shared" si="79"/>
        <v xml:space="preserve"> </v>
      </c>
      <c r="BI155" s="69" t="str">
        <f t="shared" si="80"/>
        <v/>
      </c>
      <c r="BJ155" s="70" t="str">
        <f t="shared" si="81"/>
        <v/>
      </c>
      <c r="BK155" s="142" t="str">
        <f t="shared" si="82"/>
        <v xml:space="preserve"> </v>
      </c>
      <c r="BL155" s="104"/>
      <c r="BM155" s="68">
        <f>COUNTIF('Student Tracking'!G154:N154,"&gt;=1")</f>
        <v>0</v>
      </c>
      <c r="BN155" s="104">
        <f>COUNTIF('Student Tracking'!G154:N154,"0")</f>
        <v>0</v>
      </c>
      <c r="BO155" s="85">
        <f t="shared" si="83"/>
        <v>0</v>
      </c>
      <c r="BP155" s="104" t="str">
        <f t="shared" si="61"/>
        <v/>
      </c>
      <c r="BQ155" s="104" t="str">
        <f t="shared" si="62"/>
        <v/>
      </c>
      <c r="BR155" s="104" t="str">
        <f t="shared" si="84"/>
        <v/>
      </c>
      <c r="BS155" s="303" t="str">
        <f t="shared" si="85"/>
        <v/>
      </c>
      <c r="BT155" s="104"/>
      <c r="BU155" s="68" t="str">
        <f t="shared" si="63"/>
        <v/>
      </c>
      <c r="BV155" s="91" t="str">
        <f t="shared" si="64"/>
        <v/>
      </c>
      <c r="BW155" s="91" t="str">
        <f t="shared" si="65"/>
        <v/>
      </c>
      <c r="BX155" s="91" t="str">
        <f t="shared" si="66"/>
        <v/>
      </c>
      <c r="BY155" s="91" t="str">
        <f t="shared" si="67"/>
        <v/>
      </c>
    </row>
    <row r="156" spans="1:77" x14ac:dyDescent="0.35">
      <c r="A156" s="73">
        <f>'Student Tracking'!A155</f>
        <v>0</v>
      </c>
      <c r="B156" s="73">
        <f>'Student Tracking'!B155</f>
        <v>0</v>
      </c>
      <c r="C156" s="74">
        <f>'Student Tracking'!D155</f>
        <v>0</v>
      </c>
      <c r="D156" s="184" t="str">
        <f>IF('Student Tracking'!E155,'Student Tracking'!E155,"")</f>
        <v/>
      </c>
      <c r="E156" s="184" t="str">
        <f>IF('Student Tracking'!F155,'Student Tracking'!F155,"")</f>
        <v/>
      </c>
      <c r="F156" s="181"/>
      <c r="G156" s="39"/>
      <c r="H156" s="39"/>
      <c r="I156" s="39"/>
      <c r="J156" s="39"/>
      <c r="K156" s="39"/>
      <c r="L156" s="39"/>
      <c r="M156" s="39"/>
      <c r="N156" s="39"/>
      <c r="O156" s="39"/>
      <c r="P156" s="39"/>
      <c r="Q156" s="39"/>
      <c r="R156" s="39"/>
      <c r="S156" s="39"/>
      <c r="T156" s="39"/>
      <c r="U156" s="39"/>
      <c r="V156" s="39"/>
      <c r="W156" s="39"/>
      <c r="X156" s="39"/>
      <c r="Y156" s="39"/>
      <c r="Z156" s="39"/>
      <c r="AA156" s="181"/>
      <c r="AB156" s="39"/>
      <c r="AC156" s="39"/>
      <c r="AD156" s="39"/>
      <c r="AE156" s="39"/>
      <c r="AF156" s="39"/>
      <c r="AG156" s="39"/>
      <c r="AH156" s="39"/>
      <c r="AI156" s="39"/>
      <c r="AJ156" s="39"/>
      <c r="AK156" s="39"/>
      <c r="AL156" s="39"/>
      <c r="AM156" s="39"/>
      <c r="AN156" s="39"/>
      <c r="AO156" s="39"/>
      <c r="AP156" s="39"/>
      <c r="AQ156" s="39"/>
      <c r="AR156" s="39"/>
      <c r="AS156" s="39"/>
      <c r="AT156" s="39"/>
      <c r="AU156" s="39"/>
      <c r="AW156" s="145" t="str">
        <f t="shared" si="68"/>
        <v/>
      </c>
      <c r="AX156" s="146" t="str">
        <f t="shared" si="69"/>
        <v/>
      </c>
      <c r="AY156" s="147" t="str">
        <f t="shared" si="70"/>
        <v xml:space="preserve"> </v>
      </c>
      <c r="AZ156" s="145" t="str">
        <f t="shared" si="71"/>
        <v/>
      </c>
      <c r="BA156" s="146" t="str">
        <f t="shared" si="72"/>
        <v/>
      </c>
      <c r="BB156" s="147" t="str">
        <f t="shared" si="73"/>
        <v xml:space="preserve"> </v>
      </c>
      <c r="BC156" s="145" t="str">
        <f t="shared" si="74"/>
        <v/>
      </c>
      <c r="BD156" s="146" t="str">
        <f t="shared" si="75"/>
        <v/>
      </c>
      <c r="BE156" s="147" t="str">
        <f t="shared" si="76"/>
        <v xml:space="preserve"> </v>
      </c>
      <c r="BF156" s="145" t="str">
        <f t="shared" si="77"/>
        <v/>
      </c>
      <c r="BG156" s="146" t="str">
        <f t="shared" si="78"/>
        <v/>
      </c>
      <c r="BH156" s="148" t="str">
        <f t="shared" si="79"/>
        <v xml:space="preserve"> </v>
      </c>
      <c r="BI156" s="69" t="str">
        <f t="shared" si="80"/>
        <v/>
      </c>
      <c r="BJ156" s="70" t="str">
        <f t="shared" si="81"/>
        <v/>
      </c>
      <c r="BK156" s="142" t="str">
        <f t="shared" si="82"/>
        <v xml:space="preserve"> </v>
      </c>
      <c r="BL156" s="104"/>
      <c r="BM156" s="68">
        <f>COUNTIF('Student Tracking'!G155:N155,"&gt;=1")</f>
        <v>0</v>
      </c>
      <c r="BN156" s="104">
        <f>COUNTIF('Student Tracking'!G155:N155,"0")</f>
        <v>0</v>
      </c>
      <c r="BO156" s="85">
        <f t="shared" si="83"/>
        <v>0</v>
      </c>
      <c r="BP156" s="104" t="str">
        <f t="shared" si="61"/>
        <v/>
      </c>
      <c r="BQ156" s="104" t="str">
        <f t="shared" si="62"/>
        <v/>
      </c>
      <c r="BR156" s="104" t="str">
        <f t="shared" si="84"/>
        <v/>
      </c>
      <c r="BS156" s="303" t="str">
        <f t="shared" si="85"/>
        <v/>
      </c>
      <c r="BT156" s="104"/>
      <c r="BU156" s="68" t="str">
        <f t="shared" si="63"/>
        <v/>
      </c>
      <c r="BV156" s="91" t="str">
        <f t="shared" si="64"/>
        <v/>
      </c>
      <c r="BW156" s="91" t="str">
        <f t="shared" si="65"/>
        <v/>
      </c>
      <c r="BX156" s="91" t="str">
        <f t="shared" si="66"/>
        <v/>
      </c>
      <c r="BY156" s="91" t="str">
        <f t="shared" si="67"/>
        <v/>
      </c>
    </row>
    <row r="157" spans="1:77" x14ac:dyDescent="0.35">
      <c r="A157" s="73">
        <f>'Student Tracking'!A156</f>
        <v>0</v>
      </c>
      <c r="B157" s="73">
        <f>'Student Tracking'!B156</f>
        <v>0</v>
      </c>
      <c r="C157" s="74">
        <f>'Student Tracking'!D156</f>
        <v>0</v>
      </c>
      <c r="D157" s="184" t="str">
        <f>IF('Student Tracking'!E156,'Student Tracking'!E156,"")</f>
        <v/>
      </c>
      <c r="E157" s="184" t="str">
        <f>IF('Student Tracking'!F156,'Student Tracking'!F156,"")</f>
        <v/>
      </c>
      <c r="F157" s="182"/>
      <c r="G157" s="40"/>
      <c r="H157" s="40"/>
      <c r="I157" s="40"/>
      <c r="J157" s="40"/>
      <c r="K157" s="40"/>
      <c r="L157" s="40"/>
      <c r="M157" s="40"/>
      <c r="N157" s="40"/>
      <c r="O157" s="40"/>
      <c r="P157" s="40"/>
      <c r="Q157" s="40"/>
      <c r="R157" s="40"/>
      <c r="S157" s="40"/>
      <c r="T157" s="40"/>
      <c r="U157" s="40"/>
      <c r="V157" s="40"/>
      <c r="W157" s="40"/>
      <c r="X157" s="40"/>
      <c r="Y157" s="40"/>
      <c r="Z157" s="40"/>
      <c r="AA157" s="182"/>
      <c r="AB157" s="40"/>
      <c r="AC157" s="40"/>
      <c r="AD157" s="40"/>
      <c r="AE157" s="40"/>
      <c r="AF157" s="40"/>
      <c r="AG157" s="40"/>
      <c r="AH157" s="40"/>
      <c r="AI157" s="40"/>
      <c r="AJ157" s="40"/>
      <c r="AK157" s="40"/>
      <c r="AL157" s="40"/>
      <c r="AM157" s="40"/>
      <c r="AN157" s="40"/>
      <c r="AO157" s="40"/>
      <c r="AP157" s="40"/>
      <c r="AQ157" s="40"/>
      <c r="AR157" s="40"/>
      <c r="AS157" s="40"/>
      <c r="AT157" s="40"/>
      <c r="AU157" s="40"/>
      <c r="AW157" s="145" t="str">
        <f t="shared" si="68"/>
        <v/>
      </c>
      <c r="AX157" s="146" t="str">
        <f t="shared" si="69"/>
        <v/>
      </c>
      <c r="AY157" s="147" t="str">
        <f t="shared" si="70"/>
        <v xml:space="preserve"> </v>
      </c>
      <c r="AZ157" s="145" t="str">
        <f t="shared" si="71"/>
        <v/>
      </c>
      <c r="BA157" s="146" t="str">
        <f t="shared" si="72"/>
        <v/>
      </c>
      <c r="BB157" s="147" t="str">
        <f t="shared" si="73"/>
        <v xml:space="preserve"> </v>
      </c>
      <c r="BC157" s="145" t="str">
        <f t="shared" si="74"/>
        <v/>
      </c>
      <c r="BD157" s="146" t="str">
        <f t="shared" si="75"/>
        <v/>
      </c>
      <c r="BE157" s="147" t="str">
        <f t="shared" si="76"/>
        <v xml:space="preserve"> </v>
      </c>
      <c r="BF157" s="145" t="str">
        <f t="shared" si="77"/>
        <v/>
      </c>
      <c r="BG157" s="146" t="str">
        <f t="shared" si="78"/>
        <v/>
      </c>
      <c r="BH157" s="148" t="str">
        <f t="shared" si="79"/>
        <v xml:space="preserve"> </v>
      </c>
      <c r="BI157" s="69" t="str">
        <f t="shared" si="80"/>
        <v/>
      </c>
      <c r="BJ157" s="70" t="str">
        <f t="shared" si="81"/>
        <v/>
      </c>
      <c r="BK157" s="142" t="str">
        <f t="shared" si="82"/>
        <v xml:space="preserve"> </v>
      </c>
      <c r="BL157" s="104"/>
      <c r="BM157" s="68">
        <f>COUNTIF('Student Tracking'!G156:N156,"&gt;=1")</f>
        <v>0</v>
      </c>
      <c r="BN157" s="104">
        <f>COUNTIF('Student Tracking'!G156:N156,"0")</f>
        <v>0</v>
      </c>
      <c r="BO157" s="85">
        <f t="shared" si="83"/>
        <v>0</v>
      </c>
      <c r="BP157" s="104" t="str">
        <f t="shared" si="61"/>
        <v/>
      </c>
      <c r="BQ157" s="104" t="str">
        <f t="shared" si="62"/>
        <v/>
      </c>
      <c r="BR157" s="104" t="str">
        <f t="shared" si="84"/>
        <v/>
      </c>
      <c r="BS157" s="303" t="str">
        <f t="shared" si="85"/>
        <v/>
      </c>
      <c r="BT157" s="104"/>
      <c r="BU157" s="68" t="str">
        <f t="shared" si="63"/>
        <v/>
      </c>
      <c r="BV157" s="91" t="str">
        <f t="shared" si="64"/>
        <v/>
      </c>
      <c r="BW157" s="91" t="str">
        <f t="shared" si="65"/>
        <v/>
      </c>
      <c r="BX157" s="91" t="str">
        <f t="shared" si="66"/>
        <v/>
      </c>
      <c r="BY157" s="91" t="str">
        <f t="shared" si="67"/>
        <v/>
      </c>
    </row>
    <row r="158" spans="1:77" x14ac:dyDescent="0.35">
      <c r="A158" s="73">
        <f>'Student Tracking'!A157</f>
        <v>0</v>
      </c>
      <c r="B158" s="73">
        <f>'Student Tracking'!B157</f>
        <v>0</v>
      </c>
      <c r="C158" s="74">
        <f>'Student Tracking'!D157</f>
        <v>0</v>
      </c>
      <c r="D158" s="184" t="str">
        <f>IF('Student Tracking'!E157,'Student Tracking'!E157,"")</f>
        <v/>
      </c>
      <c r="E158" s="184" t="str">
        <f>IF('Student Tracking'!F157,'Student Tracking'!F157,"")</f>
        <v/>
      </c>
      <c r="F158" s="181"/>
      <c r="G158" s="39"/>
      <c r="H158" s="39"/>
      <c r="I158" s="39"/>
      <c r="J158" s="39"/>
      <c r="K158" s="39"/>
      <c r="L158" s="39"/>
      <c r="M158" s="39"/>
      <c r="N158" s="39"/>
      <c r="O158" s="39"/>
      <c r="P158" s="39"/>
      <c r="Q158" s="39"/>
      <c r="R158" s="39"/>
      <c r="S158" s="39"/>
      <c r="T158" s="39"/>
      <c r="U158" s="39"/>
      <c r="V158" s="39"/>
      <c r="W158" s="39"/>
      <c r="X158" s="39"/>
      <c r="Y158" s="39"/>
      <c r="Z158" s="39"/>
      <c r="AA158" s="181"/>
      <c r="AB158" s="39"/>
      <c r="AC158" s="39"/>
      <c r="AD158" s="39"/>
      <c r="AE158" s="39"/>
      <c r="AF158" s="39"/>
      <c r="AG158" s="39"/>
      <c r="AH158" s="39"/>
      <c r="AI158" s="39"/>
      <c r="AJ158" s="39"/>
      <c r="AK158" s="39"/>
      <c r="AL158" s="39"/>
      <c r="AM158" s="39"/>
      <c r="AN158" s="39"/>
      <c r="AO158" s="39"/>
      <c r="AP158" s="39"/>
      <c r="AQ158" s="39"/>
      <c r="AR158" s="39"/>
      <c r="AS158" s="39"/>
      <c r="AT158" s="39"/>
      <c r="AU158" s="39"/>
      <c r="AW158" s="145" t="str">
        <f t="shared" si="68"/>
        <v/>
      </c>
      <c r="AX158" s="146" t="str">
        <f t="shared" si="69"/>
        <v/>
      </c>
      <c r="AY158" s="147" t="str">
        <f t="shared" si="70"/>
        <v xml:space="preserve"> </v>
      </c>
      <c r="AZ158" s="145" t="str">
        <f t="shared" si="71"/>
        <v/>
      </c>
      <c r="BA158" s="146" t="str">
        <f t="shared" si="72"/>
        <v/>
      </c>
      <c r="BB158" s="147" t="str">
        <f t="shared" si="73"/>
        <v xml:space="preserve"> </v>
      </c>
      <c r="BC158" s="145" t="str">
        <f t="shared" si="74"/>
        <v/>
      </c>
      <c r="BD158" s="146" t="str">
        <f t="shared" si="75"/>
        <v/>
      </c>
      <c r="BE158" s="147" t="str">
        <f t="shared" si="76"/>
        <v xml:space="preserve"> </v>
      </c>
      <c r="BF158" s="145" t="str">
        <f t="shared" si="77"/>
        <v/>
      </c>
      <c r="BG158" s="146" t="str">
        <f t="shared" si="78"/>
        <v/>
      </c>
      <c r="BH158" s="148" t="str">
        <f t="shared" si="79"/>
        <v xml:space="preserve"> </v>
      </c>
      <c r="BI158" s="69" t="str">
        <f t="shared" si="80"/>
        <v/>
      </c>
      <c r="BJ158" s="70" t="str">
        <f t="shared" si="81"/>
        <v/>
      </c>
      <c r="BK158" s="142" t="str">
        <f t="shared" si="82"/>
        <v xml:space="preserve"> </v>
      </c>
      <c r="BL158" s="104"/>
      <c r="BM158" s="68">
        <f>COUNTIF('Student Tracking'!G157:N157,"&gt;=1")</f>
        <v>0</v>
      </c>
      <c r="BN158" s="104">
        <f>COUNTIF('Student Tracking'!G157:N157,"0")</f>
        <v>0</v>
      </c>
      <c r="BO158" s="85">
        <f t="shared" si="83"/>
        <v>0</v>
      </c>
      <c r="BP158" s="104" t="str">
        <f t="shared" si="61"/>
        <v/>
      </c>
      <c r="BQ158" s="104" t="str">
        <f t="shared" si="62"/>
        <v/>
      </c>
      <c r="BR158" s="104" t="str">
        <f t="shared" si="84"/>
        <v/>
      </c>
      <c r="BS158" s="303" t="str">
        <f t="shared" si="85"/>
        <v/>
      </c>
      <c r="BT158" s="104"/>
      <c r="BU158" s="68" t="str">
        <f t="shared" si="63"/>
        <v/>
      </c>
      <c r="BV158" s="91" t="str">
        <f t="shared" si="64"/>
        <v/>
      </c>
      <c r="BW158" s="91" t="str">
        <f t="shared" si="65"/>
        <v/>
      </c>
      <c r="BX158" s="91" t="str">
        <f t="shared" si="66"/>
        <v/>
      </c>
      <c r="BY158" s="91" t="str">
        <f t="shared" si="67"/>
        <v/>
      </c>
    </row>
    <row r="159" spans="1:77" x14ac:dyDescent="0.35">
      <c r="A159" s="73">
        <f>'Student Tracking'!A158</f>
        <v>0</v>
      </c>
      <c r="B159" s="73">
        <f>'Student Tracking'!B158</f>
        <v>0</v>
      </c>
      <c r="C159" s="74">
        <f>'Student Tracking'!D158</f>
        <v>0</v>
      </c>
      <c r="D159" s="184" t="str">
        <f>IF('Student Tracking'!E158,'Student Tracking'!E158,"")</f>
        <v/>
      </c>
      <c r="E159" s="184" t="str">
        <f>IF('Student Tracking'!F158,'Student Tracking'!F158,"")</f>
        <v/>
      </c>
      <c r="F159" s="182"/>
      <c r="G159" s="40"/>
      <c r="H159" s="40"/>
      <c r="I159" s="40"/>
      <c r="J159" s="40"/>
      <c r="K159" s="40"/>
      <c r="L159" s="40"/>
      <c r="M159" s="40"/>
      <c r="N159" s="40"/>
      <c r="O159" s="40"/>
      <c r="P159" s="40"/>
      <c r="Q159" s="40"/>
      <c r="R159" s="40"/>
      <c r="S159" s="40"/>
      <c r="T159" s="40"/>
      <c r="U159" s="40"/>
      <c r="V159" s="40"/>
      <c r="W159" s="40"/>
      <c r="X159" s="40"/>
      <c r="Y159" s="40"/>
      <c r="Z159" s="40"/>
      <c r="AA159" s="182"/>
      <c r="AB159" s="40"/>
      <c r="AC159" s="40"/>
      <c r="AD159" s="40"/>
      <c r="AE159" s="40"/>
      <c r="AF159" s="40"/>
      <c r="AG159" s="40"/>
      <c r="AH159" s="40"/>
      <c r="AI159" s="40"/>
      <c r="AJ159" s="40"/>
      <c r="AK159" s="40"/>
      <c r="AL159" s="40"/>
      <c r="AM159" s="40"/>
      <c r="AN159" s="40"/>
      <c r="AO159" s="40"/>
      <c r="AP159" s="40"/>
      <c r="AQ159" s="40"/>
      <c r="AR159" s="40"/>
      <c r="AS159" s="40"/>
      <c r="AT159" s="40"/>
      <c r="AU159" s="40"/>
      <c r="AW159" s="145" t="str">
        <f t="shared" si="68"/>
        <v/>
      </c>
      <c r="AX159" s="146" t="str">
        <f t="shared" si="69"/>
        <v/>
      </c>
      <c r="AY159" s="147" t="str">
        <f t="shared" si="70"/>
        <v xml:space="preserve"> </v>
      </c>
      <c r="AZ159" s="145" t="str">
        <f t="shared" si="71"/>
        <v/>
      </c>
      <c r="BA159" s="146" t="str">
        <f t="shared" si="72"/>
        <v/>
      </c>
      <c r="BB159" s="147" t="str">
        <f t="shared" si="73"/>
        <v xml:space="preserve"> </v>
      </c>
      <c r="BC159" s="145" t="str">
        <f t="shared" si="74"/>
        <v/>
      </c>
      <c r="BD159" s="146" t="str">
        <f t="shared" si="75"/>
        <v/>
      </c>
      <c r="BE159" s="147" t="str">
        <f t="shared" si="76"/>
        <v xml:space="preserve"> </v>
      </c>
      <c r="BF159" s="145" t="str">
        <f t="shared" si="77"/>
        <v/>
      </c>
      <c r="BG159" s="146" t="str">
        <f t="shared" si="78"/>
        <v/>
      </c>
      <c r="BH159" s="148" t="str">
        <f t="shared" si="79"/>
        <v xml:space="preserve"> </v>
      </c>
      <c r="BI159" s="69" t="str">
        <f t="shared" si="80"/>
        <v/>
      </c>
      <c r="BJ159" s="70" t="str">
        <f t="shared" si="81"/>
        <v/>
      </c>
      <c r="BK159" s="142" t="str">
        <f t="shared" si="82"/>
        <v xml:space="preserve"> </v>
      </c>
      <c r="BL159" s="104"/>
      <c r="BM159" s="68">
        <f>COUNTIF('Student Tracking'!G158:N158,"&gt;=1")</f>
        <v>0</v>
      </c>
      <c r="BN159" s="104">
        <f>COUNTIF('Student Tracking'!G158:N158,"0")</f>
        <v>0</v>
      </c>
      <c r="BO159" s="85">
        <f t="shared" si="83"/>
        <v>0</v>
      </c>
      <c r="BP159" s="104" t="str">
        <f t="shared" si="61"/>
        <v/>
      </c>
      <c r="BQ159" s="104" t="str">
        <f t="shared" si="62"/>
        <v/>
      </c>
      <c r="BR159" s="104" t="str">
        <f t="shared" si="84"/>
        <v/>
      </c>
      <c r="BS159" s="303" t="str">
        <f t="shared" si="85"/>
        <v/>
      </c>
      <c r="BT159" s="104"/>
      <c r="BU159" s="68" t="str">
        <f t="shared" si="63"/>
        <v/>
      </c>
      <c r="BV159" s="91" t="str">
        <f t="shared" si="64"/>
        <v/>
      </c>
      <c r="BW159" s="91" t="str">
        <f t="shared" si="65"/>
        <v/>
      </c>
      <c r="BX159" s="91" t="str">
        <f t="shared" si="66"/>
        <v/>
      </c>
      <c r="BY159" s="91" t="str">
        <f t="shared" si="67"/>
        <v/>
      </c>
    </row>
    <row r="160" spans="1:77" x14ac:dyDescent="0.35">
      <c r="A160" s="73">
        <f>'Student Tracking'!A159</f>
        <v>0</v>
      </c>
      <c r="B160" s="73">
        <f>'Student Tracking'!B159</f>
        <v>0</v>
      </c>
      <c r="C160" s="74">
        <f>'Student Tracking'!D159</f>
        <v>0</v>
      </c>
      <c r="D160" s="184" t="str">
        <f>IF('Student Tracking'!E159,'Student Tracking'!E159,"")</f>
        <v/>
      </c>
      <c r="E160" s="184" t="str">
        <f>IF('Student Tracking'!F159,'Student Tracking'!F159,"")</f>
        <v/>
      </c>
      <c r="F160" s="181"/>
      <c r="G160" s="39"/>
      <c r="H160" s="39"/>
      <c r="I160" s="39"/>
      <c r="J160" s="39"/>
      <c r="K160" s="39"/>
      <c r="L160" s="39"/>
      <c r="M160" s="39"/>
      <c r="N160" s="39"/>
      <c r="O160" s="39"/>
      <c r="P160" s="39"/>
      <c r="Q160" s="39"/>
      <c r="R160" s="39"/>
      <c r="S160" s="39"/>
      <c r="T160" s="39"/>
      <c r="U160" s="39"/>
      <c r="V160" s="39"/>
      <c r="W160" s="39"/>
      <c r="X160" s="39"/>
      <c r="Y160" s="39"/>
      <c r="Z160" s="39"/>
      <c r="AA160" s="181"/>
      <c r="AB160" s="39"/>
      <c r="AC160" s="39"/>
      <c r="AD160" s="39"/>
      <c r="AE160" s="39"/>
      <c r="AF160" s="39"/>
      <c r="AG160" s="39"/>
      <c r="AH160" s="39"/>
      <c r="AI160" s="39"/>
      <c r="AJ160" s="39"/>
      <c r="AK160" s="39"/>
      <c r="AL160" s="39"/>
      <c r="AM160" s="39"/>
      <c r="AN160" s="39"/>
      <c r="AO160" s="39"/>
      <c r="AP160" s="39"/>
      <c r="AQ160" s="39"/>
      <c r="AR160" s="39"/>
      <c r="AS160" s="39"/>
      <c r="AT160" s="39"/>
      <c r="AU160" s="39"/>
      <c r="AW160" s="145" t="str">
        <f t="shared" si="68"/>
        <v/>
      </c>
      <c r="AX160" s="146" t="str">
        <f t="shared" si="69"/>
        <v/>
      </c>
      <c r="AY160" s="147" t="str">
        <f t="shared" si="70"/>
        <v xml:space="preserve"> </v>
      </c>
      <c r="AZ160" s="145" t="str">
        <f t="shared" si="71"/>
        <v/>
      </c>
      <c r="BA160" s="146" t="str">
        <f t="shared" si="72"/>
        <v/>
      </c>
      <c r="BB160" s="147" t="str">
        <f t="shared" si="73"/>
        <v xml:space="preserve"> </v>
      </c>
      <c r="BC160" s="145" t="str">
        <f t="shared" si="74"/>
        <v/>
      </c>
      <c r="BD160" s="146" t="str">
        <f t="shared" si="75"/>
        <v/>
      </c>
      <c r="BE160" s="147" t="str">
        <f t="shared" si="76"/>
        <v xml:space="preserve"> </v>
      </c>
      <c r="BF160" s="145" t="str">
        <f t="shared" si="77"/>
        <v/>
      </c>
      <c r="BG160" s="146" t="str">
        <f t="shared" si="78"/>
        <v/>
      </c>
      <c r="BH160" s="148" t="str">
        <f t="shared" si="79"/>
        <v xml:space="preserve"> </v>
      </c>
      <c r="BI160" s="69" t="str">
        <f t="shared" si="80"/>
        <v/>
      </c>
      <c r="BJ160" s="70" t="str">
        <f t="shared" si="81"/>
        <v/>
      </c>
      <c r="BK160" s="142" t="str">
        <f t="shared" si="82"/>
        <v xml:space="preserve"> </v>
      </c>
      <c r="BL160" s="104"/>
      <c r="BM160" s="68">
        <f>COUNTIF('Student Tracking'!G159:N159,"&gt;=1")</f>
        <v>0</v>
      </c>
      <c r="BN160" s="104">
        <f>COUNTIF('Student Tracking'!G159:N159,"0")</f>
        <v>0</v>
      </c>
      <c r="BO160" s="85">
        <f t="shared" si="83"/>
        <v>0</v>
      </c>
      <c r="BP160" s="104" t="str">
        <f t="shared" si="61"/>
        <v/>
      </c>
      <c r="BQ160" s="104" t="str">
        <f t="shared" si="62"/>
        <v/>
      </c>
      <c r="BR160" s="104" t="str">
        <f t="shared" si="84"/>
        <v/>
      </c>
      <c r="BS160" s="303" t="str">
        <f t="shared" si="85"/>
        <v/>
      </c>
      <c r="BT160" s="104"/>
      <c r="BU160" s="68" t="str">
        <f t="shared" si="63"/>
        <v/>
      </c>
      <c r="BV160" s="91" t="str">
        <f t="shared" si="64"/>
        <v/>
      </c>
      <c r="BW160" s="91" t="str">
        <f t="shared" si="65"/>
        <v/>
      </c>
      <c r="BX160" s="91" t="str">
        <f t="shared" si="66"/>
        <v/>
      </c>
      <c r="BY160" s="91" t="str">
        <f t="shared" si="67"/>
        <v/>
      </c>
    </row>
    <row r="161" spans="1:77" x14ac:dyDescent="0.35">
      <c r="A161" s="73">
        <f>'Student Tracking'!A160</f>
        <v>0</v>
      </c>
      <c r="B161" s="73">
        <f>'Student Tracking'!B160</f>
        <v>0</v>
      </c>
      <c r="C161" s="74">
        <f>'Student Tracking'!D160</f>
        <v>0</v>
      </c>
      <c r="D161" s="184" t="str">
        <f>IF('Student Tracking'!E160,'Student Tracking'!E160,"")</f>
        <v/>
      </c>
      <c r="E161" s="184" t="str">
        <f>IF('Student Tracking'!F160,'Student Tracking'!F160,"")</f>
        <v/>
      </c>
      <c r="F161" s="182"/>
      <c r="G161" s="40"/>
      <c r="H161" s="40"/>
      <c r="I161" s="40"/>
      <c r="J161" s="40"/>
      <c r="K161" s="40"/>
      <c r="L161" s="40"/>
      <c r="M161" s="40"/>
      <c r="N161" s="40"/>
      <c r="O161" s="40"/>
      <c r="P161" s="40"/>
      <c r="Q161" s="40"/>
      <c r="R161" s="40"/>
      <c r="S161" s="40"/>
      <c r="T161" s="40"/>
      <c r="U161" s="40"/>
      <c r="V161" s="40"/>
      <c r="W161" s="40"/>
      <c r="X161" s="40"/>
      <c r="Y161" s="40"/>
      <c r="Z161" s="40"/>
      <c r="AA161" s="182"/>
      <c r="AB161" s="40"/>
      <c r="AC161" s="40"/>
      <c r="AD161" s="40"/>
      <c r="AE161" s="40"/>
      <c r="AF161" s="40"/>
      <c r="AG161" s="40"/>
      <c r="AH161" s="40"/>
      <c r="AI161" s="40"/>
      <c r="AJ161" s="40"/>
      <c r="AK161" s="40"/>
      <c r="AL161" s="40"/>
      <c r="AM161" s="40"/>
      <c r="AN161" s="40"/>
      <c r="AO161" s="40"/>
      <c r="AP161" s="40"/>
      <c r="AQ161" s="40"/>
      <c r="AR161" s="40"/>
      <c r="AS161" s="40"/>
      <c r="AT161" s="40"/>
      <c r="AU161" s="40"/>
      <c r="AW161" s="145" t="str">
        <f t="shared" si="68"/>
        <v/>
      </c>
      <c r="AX161" s="146" t="str">
        <f t="shared" si="69"/>
        <v/>
      </c>
      <c r="AY161" s="147" t="str">
        <f t="shared" si="70"/>
        <v xml:space="preserve"> </v>
      </c>
      <c r="AZ161" s="145" t="str">
        <f t="shared" si="71"/>
        <v/>
      </c>
      <c r="BA161" s="146" t="str">
        <f t="shared" si="72"/>
        <v/>
      </c>
      <c r="BB161" s="147" t="str">
        <f t="shared" si="73"/>
        <v xml:space="preserve"> </v>
      </c>
      <c r="BC161" s="145" t="str">
        <f t="shared" si="74"/>
        <v/>
      </c>
      <c r="BD161" s="146" t="str">
        <f t="shared" si="75"/>
        <v/>
      </c>
      <c r="BE161" s="147" t="str">
        <f t="shared" si="76"/>
        <v xml:space="preserve"> </v>
      </c>
      <c r="BF161" s="145" t="str">
        <f t="shared" si="77"/>
        <v/>
      </c>
      <c r="BG161" s="146" t="str">
        <f t="shared" si="78"/>
        <v/>
      </c>
      <c r="BH161" s="148" t="str">
        <f t="shared" si="79"/>
        <v xml:space="preserve"> </v>
      </c>
      <c r="BI161" s="69" t="str">
        <f t="shared" si="80"/>
        <v/>
      </c>
      <c r="BJ161" s="70" t="str">
        <f t="shared" si="81"/>
        <v/>
      </c>
      <c r="BK161" s="142" t="str">
        <f t="shared" si="82"/>
        <v xml:space="preserve"> </v>
      </c>
      <c r="BL161" s="104"/>
      <c r="BM161" s="68">
        <f>COUNTIF('Student Tracking'!G160:N160,"&gt;=1")</f>
        <v>0</v>
      </c>
      <c r="BN161" s="104">
        <f>COUNTIF('Student Tracking'!G160:N160,"0")</f>
        <v>0</v>
      </c>
      <c r="BO161" s="85">
        <f t="shared" si="83"/>
        <v>0</v>
      </c>
      <c r="BP161" s="104" t="str">
        <f t="shared" si="61"/>
        <v/>
      </c>
      <c r="BQ161" s="104" t="str">
        <f t="shared" si="62"/>
        <v/>
      </c>
      <c r="BR161" s="104" t="str">
        <f t="shared" si="84"/>
        <v/>
      </c>
      <c r="BS161" s="303" t="str">
        <f t="shared" si="85"/>
        <v/>
      </c>
      <c r="BT161" s="104"/>
      <c r="BU161" s="68" t="str">
        <f t="shared" si="63"/>
        <v/>
      </c>
      <c r="BV161" s="91" t="str">
        <f t="shared" si="64"/>
        <v/>
      </c>
      <c r="BW161" s="91" t="str">
        <f t="shared" si="65"/>
        <v/>
      </c>
      <c r="BX161" s="91" t="str">
        <f t="shared" si="66"/>
        <v/>
      </c>
      <c r="BY161" s="91" t="str">
        <f t="shared" si="67"/>
        <v/>
      </c>
    </row>
    <row r="162" spans="1:77" x14ac:dyDescent="0.35">
      <c r="A162" s="73">
        <f>'Student Tracking'!A161</f>
        <v>0</v>
      </c>
      <c r="B162" s="73">
        <f>'Student Tracking'!B161</f>
        <v>0</v>
      </c>
      <c r="C162" s="74">
        <f>'Student Tracking'!D161</f>
        <v>0</v>
      </c>
      <c r="D162" s="184" t="str">
        <f>IF('Student Tracking'!E161,'Student Tracking'!E161,"")</f>
        <v/>
      </c>
      <c r="E162" s="184" t="str">
        <f>IF('Student Tracking'!F161,'Student Tracking'!F161,"")</f>
        <v/>
      </c>
      <c r="F162" s="181"/>
      <c r="G162" s="39"/>
      <c r="H162" s="39"/>
      <c r="I162" s="39"/>
      <c r="J162" s="39"/>
      <c r="K162" s="39"/>
      <c r="L162" s="39"/>
      <c r="M162" s="39"/>
      <c r="N162" s="39"/>
      <c r="O162" s="39"/>
      <c r="P162" s="39"/>
      <c r="Q162" s="39"/>
      <c r="R162" s="39"/>
      <c r="S162" s="39"/>
      <c r="T162" s="39"/>
      <c r="U162" s="39"/>
      <c r="V162" s="39"/>
      <c r="W162" s="39"/>
      <c r="X162" s="39"/>
      <c r="Y162" s="39"/>
      <c r="Z162" s="39"/>
      <c r="AA162" s="181"/>
      <c r="AB162" s="39"/>
      <c r="AC162" s="39"/>
      <c r="AD162" s="39"/>
      <c r="AE162" s="39"/>
      <c r="AF162" s="39"/>
      <c r="AG162" s="39"/>
      <c r="AH162" s="39"/>
      <c r="AI162" s="39"/>
      <c r="AJ162" s="39"/>
      <c r="AK162" s="39"/>
      <c r="AL162" s="39"/>
      <c r="AM162" s="39"/>
      <c r="AN162" s="39"/>
      <c r="AO162" s="39"/>
      <c r="AP162" s="39"/>
      <c r="AQ162" s="39"/>
      <c r="AR162" s="39"/>
      <c r="AS162" s="39"/>
      <c r="AT162" s="39"/>
      <c r="AU162" s="39"/>
      <c r="AW162" s="145" t="str">
        <f t="shared" si="68"/>
        <v/>
      </c>
      <c r="AX162" s="146" t="str">
        <f t="shared" si="69"/>
        <v/>
      </c>
      <c r="AY162" s="147" t="str">
        <f t="shared" si="70"/>
        <v xml:space="preserve"> </v>
      </c>
      <c r="AZ162" s="145" t="str">
        <f t="shared" si="71"/>
        <v/>
      </c>
      <c r="BA162" s="146" t="str">
        <f t="shared" si="72"/>
        <v/>
      </c>
      <c r="BB162" s="147" t="str">
        <f t="shared" si="73"/>
        <v xml:space="preserve"> </v>
      </c>
      <c r="BC162" s="145" t="str">
        <f t="shared" si="74"/>
        <v/>
      </c>
      <c r="BD162" s="146" t="str">
        <f t="shared" si="75"/>
        <v/>
      </c>
      <c r="BE162" s="147" t="str">
        <f t="shared" si="76"/>
        <v xml:space="preserve"> </v>
      </c>
      <c r="BF162" s="145" t="str">
        <f t="shared" si="77"/>
        <v/>
      </c>
      <c r="BG162" s="146" t="str">
        <f t="shared" si="78"/>
        <v/>
      </c>
      <c r="BH162" s="148" t="str">
        <f t="shared" si="79"/>
        <v xml:space="preserve"> </v>
      </c>
      <c r="BI162" s="69" t="str">
        <f t="shared" si="80"/>
        <v/>
      </c>
      <c r="BJ162" s="70" t="str">
        <f t="shared" si="81"/>
        <v/>
      </c>
      <c r="BK162" s="142" t="str">
        <f t="shared" si="82"/>
        <v xml:space="preserve"> </v>
      </c>
      <c r="BL162" s="104"/>
      <c r="BM162" s="68">
        <f>COUNTIF('Student Tracking'!G161:N161,"&gt;=1")</f>
        <v>0</v>
      </c>
      <c r="BN162" s="104">
        <f>COUNTIF('Student Tracking'!G161:N161,"0")</f>
        <v>0</v>
      </c>
      <c r="BO162" s="85">
        <f t="shared" si="83"/>
        <v>0</v>
      </c>
      <c r="BP162" s="104" t="str">
        <f t="shared" si="61"/>
        <v/>
      </c>
      <c r="BQ162" s="104" t="str">
        <f t="shared" si="62"/>
        <v/>
      </c>
      <c r="BR162" s="104" t="str">
        <f t="shared" si="84"/>
        <v/>
      </c>
      <c r="BS162" s="303" t="str">
        <f t="shared" si="85"/>
        <v/>
      </c>
      <c r="BT162" s="104"/>
      <c r="BU162" s="68" t="str">
        <f t="shared" si="63"/>
        <v/>
      </c>
      <c r="BV162" s="91" t="str">
        <f t="shared" si="64"/>
        <v/>
      </c>
      <c r="BW162" s="91" t="str">
        <f t="shared" si="65"/>
        <v/>
      </c>
      <c r="BX162" s="91" t="str">
        <f t="shared" si="66"/>
        <v/>
      </c>
      <c r="BY162" s="91" t="str">
        <f t="shared" si="67"/>
        <v/>
      </c>
    </row>
    <row r="163" spans="1:77" x14ac:dyDescent="0.35">
      <c r="A163" s="73">
        <f>'Student Tracking'!A162</f>
        <v>0</v>
      </c>
      <c r="B163" s="73">
        <f>'Student Tracking'!B162</f>
        <v>0</v>
      </c>
      <c r="C163" s="74">
        <f>'Student Tracking'!D162</f>
        <v>0</v>
      </c>
      <c r="D163" s="184" t="str">
        <f>IF('Student Tracking'!E162,'Student Tracking'!E162,"")</f>
        <v/>
      </c>
      <c r="E163" s="184" t="str">
        <f>IF('Student Tracking'!F162,'Student Tracking'!F162,"")</f>
        <v/>
      </c>
      <c r="F163" s="182"/>
      <c r="G163" s="40"/>
      <c r="H163" s="40"/>
      <c r="I163" s="40"/>
      <c r="J163" s="40"/>
      <c r="K163" s="40"/>
      <c r="L163" s="40"/>
      <c r="M163" s="40"/>
      <c r="N163" s="40"/>
      <c r="O163" s="40"/>
      <c r="P163" s="40"/>
      <c r="Q163" s="40"/>
      <c r="R163" s="40"/>
      <c r="S163" s="40"/>
      <c r="T163" s="40"/>
      <c r="U163" s="40"/>
      <c r="V163" s="40"/>
      <c r="W163" s="40"/>
      <c r="X163" s="40"/>
      <c r="Y163" s="40"/>
      <c r="Z163" s="40"/>
      <c r="AA163" s="182"/>
      <c r="AB163" s="40"/>
      <c r="AC163" s="40"/>
      <c r="AD163" s="40"/>
      <c r="AE163" s="40"/>
      <c r="AF163" s="40"/>
      <c r="AG163" s="40"/>
      <c r="AH163" s="40"/>
      <c r="AI163" s="40"/>
      <c r="AJ163" s="40"/>
      <c r="AK163" s="40"/>
      <c r="AL163" s="40"/>
      <c r="AM163" s="40"/>
      <c r="AN163" s="40"/>
      <c r="AO163" s="40"/>
      <c r="AP163" s="40"/>
      <c r="AQ163" s="40"/>
      <c r="AR163" s="40"/>
      <c r="AS163" s="40"/>
      <c r="AT163" s="40"/>
      <c r="AU163" s="40"/>
      <c r="AW163" s="145" t="str">
        <f t="shared" si="68"/>
        <v/>
      </c>
      <c r="AX163" s="146" t="str">
        <f t="shared" si="69"/>
        <v/>
      </c>
      <c r="AY163" s="147" t="str">
        <f t="shared" si="70"/>
        <v xml:space="preserve"> </v>
      </c>
      <c r="AZ163" s="145" t="str">
        <f t="shared" si="71"/>
        <v/>
      </c>
      <c r="BA163" s="146" t="str">
        <f t="shared" si="72"/>
        <v/>
      </c>
      <c r="BB163" s="147" t="str">
        <f t="shared" si="73"/>
        <v xml:space="preserve"> </v>
      </c>
      <c r="BC163" s="145" t="str">
        <f t="shared" si="74"/>
        <v/>
      </c>
      <c r="BD163" s="146" t="str">
        <f t="shared" si="75"/>
        <v/>
      </c>
      <c r="BE163" s="147" t="str">
        <f t="shared" si="76"/>
        <v xml:space="preserve"> </v>
      </c>
      <c r="BF163" s="145" t="str">
        <f t="shared" si="77"/>
        <v/>
      </c>
      <c r="BG163" s="146" t="str">
        <f t="shared" si="78"/>
        <v/>
      </c>
      <c r="BH163" s="148" t="str">
        <f t="shared" si="79"/>
        <v xml:space="preserve"> </v>
      </c>
      <c r="BI163" s="69" t="str">
        <f t="shared" si="80"/>
        <v/>
      </c>
      <c r="BJ163" s="70" t="str">
        <f t="shared" si="81"/>
        <v/>
      </c>
      <c r="BK163" s="142" t="str">
        <f t="shared" si="82"/>
        <v xml:space="preserve"> </v>
      </c>
      <c r="BL163" s="104"/>
      <c r="BM163" s="68">
        <f>COUNTIF('Student Tracking'!G162:N162,"&gt;=1")</f>
        <v>0</v>
      </c>
      <c r="BN163" s="104">
        <f>COUNTIF('Student Tracking'!G162:N162,"0")</f>
        <v>0</v>
      </c>
      <c r="BO163" s="85">
        <f t="shared" si="83"/>
        <v>0</v>
      </c>
      <c r="BP163" s="104" t="str">
        <f t="shared" si="61"/>
        <v/>
      </c>
      <c r="BQ163" s="104" t="str">
        <f t="shared" si="62"/>
        <v/>
      </c>
      <c r="BR163" s="104" t="str">
        <f t="shared" si="84"/>
        <v/>
      </c>
      <c r="BS163" s="303" t="str">
        <f t="shared" si="85"/>
        <v/>
      </c>
      <c r="BT163" s="104"/>
      <c r="BU163" s="68" t="str">
        <f t="shared" si="63"/>
        <v/>
      </c>
      <c r="BV163" s="91" t="str">
        <f t="shared" si="64"/>
        <v/>
      </c>
      <c r="BW163" s="91" t="str">
        <f t="shared" si="65"/>
        <v/>
      </c>
      <c r="BX163" s="91" t="str">
        <f t="shared" si="66"/>
        <v/>
      </c>
      <c r="BY163" s="91" t="str">
        <f t="shared" si="67"/>
        <v/>
      </c>
    </row>
    <row r="164" spans="1:77" x14ac:dyDescent="0.35">
      <c r="A164" s="73">
        <f>'Student Tracking'!A163</f>
        <v>0</v>
      </c>
      <c r="B164" s="73">
        <f>'Student Tracking'!B163</f>
        <v>0</v>
      </c>
      <c r="C164" s="74">
        <f>'Student Tracking'!D163</f>
        <v>0</v>
      </c>
      <c r="D164" s="184" t="str">
        <f>IF('Student Tracking'!E163,'Student Tracking'!E163,"")</f>
        <v/>
      </c>
      <c r="E164" s="184" t="str">
        <f>IF('Student Tracking'!F163,'Student Tracking'!F163,"")</f>
        <v/>
      </c>
      <c r="F164" s="181"/>
      <c r="G164" s="39"/>
      <c r="H164" s="39"/>
      <c r="I164" s="39"/>
      <c r="J164" s="39"/>
      <c r="K164" s="39"/>
      <c r="L164" s="39"/>
      <c r="M164" s="39"/>
      <c r="N164" s="39"/>
      <c r="O164" s="39"/>
      <c r="P164" s="39"/>
      <c r="Q164" s="39"/>
      <c r="R164" s="39"/>
      <c r="S164" s="39"/>
      <c r="T164" s="39"/>
      <c r="U164" s="39"/>
      <c r="V164" s="39"/>
      <c r="W164" s="39"/>
      <c r="X164" s="39"/>
      <c r="Y164" s="39"/>
      <c r="Z164" s="39"/>
      <c r="AA164" s="181"/>
      <c r="AB164" s="39"/>
      <c r="AC164" s="39"/>
      <c r="AD164" s="39"/>
      <c r="AE164" s="39"/>
      <c r="AF164" s="39"/>
      <c r="AG164" s="39"/>
      <c r="AH164" s="39"/>
      <c r="AI164" s="39"/>
      <c r="AJ164" s="39"/>
      <c r="AK164" s="39"/>
      <c r="AL164" s="39"/>
      <c r="AM164" s="39"/>
      <c r="AN164" s="39"/>
      <c r="AO164" s="39"/>
      <c r="AP164" s="39"/>
      <c r="AQ164" s="39"/>
      <c r="AR164" s="39"/>
      <c r="AS164" s="39"/>
      <c r="AT164" s="39"/>
      <c r="AU164" s="39"/>
      <c r="AW164" s="145" t="str">
        <f t="shared" si="68"/>
        <v/>
      </c>
      <c r="AX164" s="146" t="str">
        <f t="shared" si="69"/>
        <v/>
      </c>
      <c r="AY164" s="147" t="str">
        <f t="shared" si="70"/>
        <v xml:space="preserve"> </v>
      </c>
      <c r="AZ164" s="145" t="str">
        <f t="shared" si="71"/>
        <v/>
      </c>
      <c r="BA164" s="146" t="str">
        <f t="shared" si="72"/>
        <v/>
      </c>
      <c r="BB164" s="147" t="str">
        <f t="shared" si="73"/>
        <v xml:space="preserve"> </v>
      </c>
      <c r="BC164" s="145" t="str">
        <f t="shared" si="74"/>
        <v/>
      </c>
      <c r="BD164" s="146" t="str">
        <f t="shared" si="75"/>
        <v/>
      </c>
      <c r="BE164" s="147" t="str">
        <f t="shared" si="76"/>
        <v xml:space="preserve"> </v>
      </c>
      <c r="BF164" s="145" t="str">
        <f t="shared" si="77"/>
        <v/>
      </c>
      <c r="BG164" s="146" t="str">
        <f t="shared" si="78"/>
        <v/>
      </c>
      <c r="BH164" s="148" t="str">
        <f t="shared" si="79"/>
        <v xml:space="preserve"> </v>
      </c>
      <c r="BI164" s="69" t="str">
        <f t="shared" si="80"/>
        <v/>
      </c>
      <c r="BJ164" s="70" t="str">
        <f t="shared" si="81"/>
        <v/>
      </c>
      <c r="BK164" s="142" t="str">
        <f t="shared" si="82"/>
        <v xml:space="preserve"> </v>
      </c>
      <c r="BL164" s="104"/>
      <c r="BM164" s="68">
        <f>COUNTIF('Student Tracking'!G163:N163,"&gt;=1")</f>
        <v>0</v>
      </c>
      <c r="BN164" s="104">
        <f>COUNTIF('Student Tracking'!G163:N163,"0")</f>
        <v>0</v>
      </c>
      <c r="BO164" s="85">
        <f t="shared" si="83"/>
        <v>0</v>
      </c>
      <c r="BP164" s="104" t="str">
        <f t="shared" si="61"/>
        <v/>
      </c>
      <c r="BQ164" s="104" t="str">
        <f t="shared" si="62"/>
        <v/>
      </c>
      <c r="BR164" s="104" t="str">
        <f t="shared" si="84"/>
        <v/>
      </c>
      <c r="BS164" s="303" t="str">
        <f t="shared" si="85"/>
        <v/>
      </c>
      <c r="BT164" s="104"/>
      <c r="BU164" s="68" t="str">
        <f t="shared" si="63"/>
        <v/>
      </c>
      <c r="BV164" s="91" t="str">
        <f t="shared" si="64"/>
        <v/>
      </c>
      <c r="BW164" s="91" t="str">
        <f t="shared" si="65"/>
        <v/>
      </c>
      <c r="BX164" s="91" t="str">
        <f t="shared" si="66"/>
        <v/>
      </c>
      <c r="BY164" s="91" t="str">
        <f t="shared" si="67"/>
        <v/>
      </c>
    </row>
    <row r="165" spans="1:77" x14ac:dyDescent="0.35">
      <c r="A165" s="73">
        <f>'Student Tracking'!A164</f>
        <v>0</v>
      </c>
      <c r="B165" s="73">
        <f>'Student Tracking'!B164</f>
        <v>0</v>
      </c>
      <c r="C165" s="74">
        <f>'Student Tracking'!D164</f>
        <v>0</v>
      </c>
      <c r="D165" s="184" t="str">
        <f>IF('Student Tracking'!E164,'Student Tracking'!E164,"")</f>
        <v/>
      </c>
      <c r="E165" s="184" t="str">
        <f>IF('Student Tracking'!F164,'Student Tracking'!F164,"")</f>
        <v/>
      </c>
      <c r="F165" s="182"/>
      <c r="G165" s="40"/>
      <c r="H165" s="40"/>
      <c r="I165" s="40"/>
      <c r="J165" s="40"/>
      <c r="K165" s="40"/>
      <c r="L165" s="40"/>
      <c r="M165" s="40"/>
      <c r="N165" s="40"/>
      <c r="O165" s="40"/>
      <c r="P165" s="40"/>
      <c r="Q165" s="40"/>
      <c r="R165" s="40"/>
      <c r="S165" s="40"/>
      <c r="T165" s="40"/>
      <c r="U165" s="40"/>
      <c r="V165" s="40"/>
      <c r="W165" s="40"/>
      <c r="X165" s="40"/>
      <c r="Y165" s="40"/>
      <c r="Z165" s="40"/>
      <c r="AA165" s="182"/>
      <c r="AB165" s="40"/>
      <c r="AC165" s="40"/>
      <c r="AD165" s="40"/>
      <c r="AE165" s="40"/>
      <c r="AF165" s="40"/>
      <c r="AG165" s="40"/>
      <c r="AH165" s="40"/>
      <c r="AI165" s="40"/>
      <c r="AJ165" s="40"/>
      <c r="AK165" s="40"/>
      <c r="AL165" s="40"/>
      <c r="AM165" s="40"/>
      <c r="AN165" s="40"/>
      <c r="AO165" s="40"/>
      <c r="AP165" s="40"/>
      <c r="AQ165" s="40"/>
      <c r="AR165" s="40"/>
      <c r="AS165" s="40"/>
      <c r="AT165" s="40"/>
      <c r="AU165" s="40"/>
      <c r="AW165" s="145" t="str">
        <f t="shared" si="68"/>
        <v/>
      </c>
      <c r="AX165" s="146" t="str">
        <f t="shared" si="69"/>
        <v/>
      </c>
      <c r="AY165" s="147" t="str">
        <f t="shared" si="70"/>
        <v xml:space="preserve"> </v>
      </c>
      <c r="AZ165" s="145" t="str">
        <f t="shared" si="71"/>
        <v/>
      </c>
      <c r="BA165" s="146" t="str">
        <f t="shared" si="72"/>
        <v/>
      </c>
      <c r="BB165" s="147" t="str">
        <f t="shared" si="73"/>
        <v xml:space="preserve"> </v>
      </c>
      <c r="BC165" s="145" t="str">
        <f t="shared" si="74"/>
        <v/>
      </c>
      <c r="BD165" s="146" t="str">
        <f t="shared" si="75"/>
        <v/>
      </c>
      <c r="BE165" s="147" t="str">
        <f t="shared" si="76"/>
        <v xml:space="preserve"> </v>
      </c>
      <c r="BF165" s="145" t="str">
        <f t="shared" si="77"/>
        <v/>
      </c>
      <c r="BG165" s="146" t="str">
        <f t="shared" si="78"/>
        <v/>
      </c>
      <c r="BH165" s="148" t="str">
        <f t="shared" si="79"/>
        <v xml:space="preserve"> </v>
      </c>
      <c r="BI165" s="69" t="str">
        <f t="shared" si="80"/>
        <v/>
      </c>
      <c r="BJ165" s="70" t="str">
        <f t="shared" si="81"/>
        <v/>
      </c>
      <c r="BK165" s="142" t="str">
        <f t="shared" si="82"/>
        <v xml:space="preserve"> </v>
      </c>
      <c r="BL165" s="104"/>
      <c r="BM165" s="68">
        <f>COUNTIF('Student Tracking'!G164:N164,"&gt;=1")</f>
        <v>0</v>
      </c>
      <c r="BN165" s="104">
        <f>COUNTIF('Student Tracking'!G164:N164,"0")</f>
        <v>0</v>
      </c>
      <c r="BO165" s="85">
        <f t="shared" si="83"/>
        <v>0</v>
      </c>
      <c r="BP165" s="104" t="str">
        <f t="shared" si="61"/>
        <v/>
      </c>
      <c r="BQ165" s="104" t="str">
        <f t="shared" si="62"/>
        <v/>
      </c>
      <c r="BR165" s="104" t="str">
        <f t="shared" si="84"/>
        <v/>
      </c>
      <c r="BS165" s="303" t="str">
        <f t="shared" si="85"/>
        <v/>
      </c>
      <c r="BT165" s="104"/>
      <c r="BU165" s="68" t="str">
        <f t="shared" si="63"/>
        <v/>
      </c>
      <c r="BV165" s="91" t="str">
        <f t="shared" si="64"/>
        <v/>
      </c>
      <c r="BW165" s="91" t="str">
        <f t="shared" si="65"/>
        <v/>
      </c>
      <c r="BX165" s="91" t="str">
        <f t="shared" si="66"/>
        <v/>
      </c>
      <c r="BY165" s="91" t="str">
        <f t="shared" si="67"/>
        <v/>
      </c>
    </row>
    <row r="166" spans="1:77" x14ac:dyDescent="0.35">
      <c r="A166" s="73">
        <f>'Student Tracking'!A165</f>
        <v>0</v>
      </c>
      <c r="B166" s="73">
        <f>'Student Tracking'!B165</f>
        <v>0</v>
      </c>
      <c r="C166" s="74">
        <f>'Student Tracking'!D165</f>
        <v>0</v>
      </c>
      <c r="D166" s="184" t="str">
        <f>IF('Student Tracking'!E165,'Student Tracking'!E165,"")</f>
        <v/>
      </c>
      <c r="E166" s="184" t="str">
        <f>IF('Student Tracking'!F165,'Student Tracking'!F165,"")</f>
        <v/>
      </c>
      <c r="F166" s="181"/>
      <c r="G166" s="39"/>
      <c r="H166" s="39"/>
      <c r="I166" s="39"/>
      <c r="J166" s="39"/>
      <c r="K166" s="39"/>
      <c r="L166" s="39"/>
      <c r="M166" s="39"/>
      <c r="N166" s="39"/>
      <c r="O166" s="39"/>
      <c r="P166" s="39"/>
      <c r="Q166" s="39"/>
      <c r="R166" s="39"/>
      <c r="S166" s="39"/>
      <c r="T166" s="39"/>
      <c r="U166" s="39"/>
      <c r="V166" s="39"/>
      <c r="W166" s="39"/>
      <c r="X166" s="39"/>
      <c r="Y166" s="39"/>
      <c r="Z166" s="39"/>
      <c r="AA166" s="181"/>
      <c r="AB166" s="39"/>
      <c r="AC166" s="39"/>
      <c r="AD166" s="39"/>
      <c r="AE166" s="39"/>
      <c r="AF166" s="39"/>
      <c r="AG166" s="39"/>
      <c r="AH166" s="39"/>
      <c r="AI166" s="39"/>
      <c r="AJ166" s="39"/>
      <c r="AK166" s="39"/>
      <c r="AL166" s="39"/>
      <c r="AM166" s="39"/>
      <c r="AN166" s="39"/>
      <c r="AO166" s="39"/>
      <c r="AP166" s="39"/>
      <c r="AQ166" s="39"/>
      <c r="AR166" s="39"/>
      <c r="AS166" s="39"/>
      <c r="AT166" s="39"/>
      <c r="AU166" s="39"/>
      <c r="AW166" s="145" t="str">
        <f t="shared" si="68"/>
        <v/>
      </c>
      <c r="AX166" s="146" t="str">
        <f t="shared" si="69"/>
        <v/>
      </c>
      <c r="AY166" s="147" t="str">
        <f t="shared" si="70"/>
        <v xml:space="preserve"> </v>
      </c>
      <c r="AZ166" s="145" t="str">
        <f t="shared" si="71"/>
        <v/>
      </c>
      <c r="BA166" s="146" t="str">
        <f t="shared" si="72"/>
        <v/>
      </c>
      <c r="BB166" s="147" t="str">
        <f t="shared" si="73"/>
        <v xml:space="preserve"> </v>
      </c>
      <c r="BC166" s="145" t="str">
        <f t="shared" si="74"/>
        <v/>
      </c>
      <c r="BD166" s="146" t="str">
        <f t="shared" si="75"/>
        <v/>
      </c>
      <c r="BE166" s="147" t="str">
        <f t="shared" si="76"/>
        <v xml:space="preserve"> </v>
      </c>
      <c r="BF166" s="145" t="str">
        <f t="shared" si="77"/>
        <v/>
      </c>
      <c r="BG166" s="146" t="str">
        <f t="shared" si="78"/>
        <v/>
      </c>
      <c r="BH166" s="148" t="str">
        <f t="shared" si="79"/>
        <v xml:space="preserve"> </v>
      </c>
      <c r="BI166" s="69" t="str">
        <f t="shared" si="80"/>
        <v/>
      </c>
      <c r="BJ166" s="70" t="str">
        <f t="shared" si="81"/>
        <v/>
      </c>
      <c r="BK166" s="142" t="str">
        <f t="shared" si="82"/>
        <v xml:space="preserve"> </v>
      </c>
      <c r="BL166" s="104"/>
      <c r="BM166" s="68">
        <f>COUNTIF('Student Tracking'!G165:N165,"&gt;=1")</f>
        <v>0</v>
      </c>
      <c r="BN166" s="104">
        <f>COUNTIF('Student Tracking'!G165:N165,"0")</f>
        <v>0</v>
      </c>
      <c r="BO166" s="85">
        <f t="shared" si="83"/>
        <v>0</v>
      </c>
      <c r="BP166" s="104" t="str">
        <f t="shared" si="61"/>
        <v/>
      </c>
      <c r="BQ166" s="104" t="str">
        <f t="shared" si="62"/>
        <v/>
      </c>
      <c r="BR166" s="104" t="str">
        <f t="shared" si="84"/>
        <v/>
      </c>
      <c r="BS166" s="303" t="str">
        <f t="shared" si="85"/>
        <v/>
      </c>
      <c r="BT166" s="104"/>
      <c r="BU166" s="68" t="str">
        <f t="shared" si="63"/>
        <v/>
      </c>
      <c r="BV166" s="91" t="str">
        <f t="shared" si="64"/>
        <v/>
      </c>
      <c r="BW166" s="91" t="str">
        <f t="shared" si="65"/>
        <v/>
      </c>
      <c r="BX166" s="91" t="str">
        <f t="shared" si="66"/>
        <v/>
      </c>
      <c r="BY166" s="91" t="str">
        <f t="shared" si="67"/>
        <v/>
      </c>
    </row>
    <row r="167" spans="1:77" x14ac:dyDescent="0.35">
      <c r="A167" s="73">
        <f>'Student Tracking'!A166</f>
        <v>0</v>
      </c>
      <c r="B167" s="73">
        <f>'Student Tracking'!B166</f>
        <v>0</v>
      </c>
      <c r="C167" s="74">
        <f>'Student Tracking'!D166</f>
        <v>0</v>
      </c>
      <c r="D167" s="184" t="str">
        <f>IF('Student Tracking'!E166,'Student Tracking'!E166,"")</f>
        <v/>
      </c>
      <c r="E167" s="184" t="str">
        <f>IF('Student Tracking'!F166,'Student Tracking'!F166,"")</f>
        <v/>
      </c>
      <c r="F167" s="182"/>
      <c r="G167" s="40"/>
      <c r="H167" s="40"/>
      <c r="I167" s="40"/>
      <c r="J167" s="40"/>
      <c r="K167" s="40"/>
      <c r="L167" s="40"/>
      <c r="M167" s="40"/>
      <c r="N167" s="40"/>
      <c r="O167" s="40"/>
      <c r="P167" s="40"/>
      <c r="Q167" s="40"/>
      <c r="R167" s="40"/>
      <c r="S167" s="40"/>
      <c r="T167" s="40"/>
      <c r="U167" s="40"/>
      <c r="V167" s="40"/>
      <c r="W167" s="40"/>
      <c r="X167" s="40"/>
      <c r="Y167" s="40"/>
      <c r="Z167" s="40"/>
      <c r="AA167" s="182"/>
      <c r="AB167" s="40"/>
      <c r="AC167" s="40"/>
      <c r="AD167" s="40"/>
      <c r="AE167" s="40"/>
      <c r="AF167" s="40"/>
      <c r="AG167" s="40"/>
      <c r="AH167" s="40"/>
      <c r="AI167" s="40"/>
      <c r="AJ167" s="40"/>
      <c r="AK167" s="40"/>
      <c r="AL167" s="40"/>
      <c r="AM167" s="40"/>
      <c r="AN167" s="40"/>
      <c r="AO167" s="40"/>
      <c r="AP167" s="40"/>
      <c r="AQ167" s="40"/>
      <c r="AR167" s="40"/>
      <c r="AS167" s="40"/>
      <c r="AT167" s="40"/>
      <c r="AU167" s="40"/>
      <c r="AW167" s="145" t="str">
        <f t="shared" si="68"/>
        <v/>
      </c>
      <c r="AX167" s="146" t="str">
        <f t="shared" si="69"/>
        <v/>
      </c>
      <c r="AY167" s="147" t="str">
        <f t="shared" si="70"/>
        <v xml:space="preserve"> </v>
      </c>
      <c r="AZ167" s="145" t="str">
        <f t="shared" si="71"/>
        <v/>
      </c>
      <c r="BA167" s="146" t="str">
        <f t="shared" si="72"/>
        <v/>
      </c>
      <c r="BB167" s="147" t="str">
        <f t="shared" si="73"/>
        <v xml:space="preserve"> </v>
      </c>
      <c r="BC167" s="145" t="str">
        <f t="shared" si="74"/>
        <v/>
      </c>
      <c r="BD167" s="146" t="str">
        <f t="shared" si="75"/>
        <v/>
      </c>
      <c r="BE167" s="147" t="str">
        <f t="shared" si="76"/>
        <v xml:space="preserve"> </v>
      </c>
      <c r="BF167" s="145" t="str">
        <f t="shared" si="77"/>
        <v/>
      </c>
      <c r="BG167" s="146" t="str">
        <f t="shared" si="78"/>
        <v/>
      </c>
      <c r="BH167" s="148" t="str">
        <f t="shared" si="79"/>
        <v xml:space="preserve"> </v>
      </c>
      <c r="BI167" s="69" t="str">
        <f t="shared" si="80"/>
        <v/>
      </c>
      <c r="BJ167" s="70" t="str">
        <f t="shared" si="81"/>
        <v/>
      </c>
      <c r="BK167" s="142" t="str">
        <f t="shared" si="82"/>
        <v xml:space="preserve"> </v>
      </c>
      <c r="BL167" s="104"/>
      <c r="BM167" s="68">
        <f>COUNTIF('Student Tracking'!G166:N166,"&gt;=1")</f>
        <v>0</v>
      </c>
      <c r="BN167" s="104">
        <f>COUNTIF('Student Tracking'!G166:N166,"0")</f>
        <v>0</v>
      </c>
      <c r="BO167" s="85">
        <f t="shared" si="83"/>
        <v>0</v>
      </c>
      <c r="BP167" s="104" t="str">
        <f t="shared" si="61"/>
        <v/>
      </c>
      <c r="BQ167" s="104" t="str">
        <f t="shared" si="62"/>
        <v/>
      </c>
      <c r="BR167" s="104" t="str">
        <f t="shared" si="84"/>
        <v/>
      </c>
      <c r="BS167" s="303" t="str">
        <f t="shared" si="85"/>
        <v/>
      </c>
      <c r="BT167" s="104"/>
      <c r="BU167" s="68" t="str">
        <f t="shared" si="63"/>
        <v/>
      </c>
      <c r="BV167" s="91" t="str">
        <f t="shared" si="64"/>
        <v/>
      </c>
      <c r="BW167" s="91" t="str">
        <f t="shared" si="65"/>
        <v/>
      </c>
      <c r="BX167" s="91" t="str">
        <f t="shared" si="66"/>
        <v/>
      </c>
      <c r="BY167" s="91" t="str">
        <f t="shared" si="67"/>
        <v/>
      </c>
    </row>
    <row r="168" spans="1:77" x14ac:dyDescent="0.35">
      <c r="A168" s="73">
        <f>'Student Tracking'!A167</f>
        <v>0</v>
      </c>
      <c r="B168" s="73">
        <f>'Student Tracking'!B167</f>
        <v>0</v>
      </c>
      <c r="C168" s="74">
        <f>'Student Tracking'!D167</f>
        <v>0</v>
      </c>
      <c r="D168" s="184" t="str">
        <f>IF('Student Tracking'!E167,'Student Tracking'!E167,"")</f>
        <v/>
      </c>
      <c r="E168" s="184" t="str">
        <f>IF('Student Tracking'!F167,'Student Tracking'!F167,"")</f>
        <v/>
      </c>
      <c r="F168" s="181"/>
      <c r="G168" s="39"/>
      <c r="H168" s="39"/>
      <c r="I168" s="39"/>
      <c r="J168" s="39"/>
      <c r="K168" s="39"/>
      <c r="L168" s="39"/>
      <c r="M168" s="39"/>
      <c r="N168" s="39"/>
      <c r="O168" s="39"/>
      <c r="P168" s="39"/>
      <c r="Q168" s="39"/>
      <c r="R168" s="39"/>
      <c r="S168" s="39"/>
      <c r="T168" s="39"/>
      <c r="U168" s="39"/>
      <c r="V168" s="39"/>
      <c r="W168" s="39"/>
      <c r="X168" s="39"/>
      <c r="Y168" s="39"/>
      <c r="Z168" s="39"/>
      <c r="AA168" s="181"/>
      <c r="AB168" s="39"/>
      <c r="AC168" s="39"/>
      <c r="AD168" s="39"/>
      <c r="AE168" s="39"/>
      <c r="AF168" s="39"/>
      <c r="AG168" s="39"/>
      <c r="AH168" s="39"/>
      <c r="AI168" s="39"/>
      <c r="AJ168" s="39"/>
      <c r="AK168" s="39"/>
      <c r="AL168" s="39"/>
      <c r="AM168" s="39"/>
      <c r="AN168" s="39"/>
      <c r="AO168" s="39"/>
      <c r="AP168" s="39"/>
      <c r="AQ168" s="39"/>
      <c r="AR168" s="39"/>
      <c r="AS168" s="39"/>
      <c r="AT168" s="39"/>
      <c r="AU168" s="39"/>
      <c r="AW168" s="145" t="str">
        <f t="shared" si="68"/>
        <v/>
      </c>
      <c r="AX168" s="146" t="str">
        <f t="shared" si="69"/>
        <v/>
      </c>
      <c r="AY168" s="147" t="str">
        <f t="shared" si="70"/>
        <v xml:space="preserve"> </v>
      </c>
      <c r="AZ168" s="145" t="str">
        <f t="shared" si="71"/>
        <v/>
      </c>
      <c r="BA168" s="146" t="str">
        <f t="shared" si="72"/>
        <v/>
      </c>
      <c r="BB168" s="147" t="str">
        <f t="shared" si="73"/>
        <v xml:space="preserve"> </v>
      </c>
      <c r="BC168" s="145" t="str">
        <f t="shared" si="74"/>
        <v/>
      </c>
      <c r="BD168" s="146" t="str">
        <f t="shared" si="75"/>
        <v/>
      </c>
      <c r="BE168" s="147" t="str">
        <f t="shared" si="76"/>
        <v xml:space="preserve"> </v>
      </c>
      <c r="BF168" s="145" t="str">
        <f t="shared" si="77"/>
        <v/>
      </c>
      <c r="BG168" s="146" t="str">
        <f t="shared" si="78"/>
        <v/>
      </c>
      <c r="BH168" s="148" t="str">
        <f t="shared" si="79"/>
        <v xml:space="preserve"> </v>
      </c>
      <c r="BI168" s="69" t="str">
        <f t="shared" si="80"/>
        <v/>
      </c>
      <c r="BJ168" s="70" t="str">
        <f t="shared" si="81"/>
        <v/>
      </c>
      <c r="BK168" s="142" t="str">
        <f t="shared" si="82"/>
        <v xml:space="preserve"> </v>
      </c>
      <c r="BL168" s="104"/>
      <c r="BM168" s="68">
        <f>COUNTIF('Student Tracking'!G167:N167,"&gt;=1")</f>
        <v>0</v>
      </c>
      <c r="BN168" s="104">
        <f>COUNTIF('Student Tracking'!G167:N167,"0")</f>
        <v>0</v>
      </c>
      <c r="BO168" s="85">
        <f t="shared" si="83"/>
        <v>0</v>
      </c>
      <c r="BP168" s="104" t="str">
        <f t="shared" si="61"/>
        <v/>
      </c>
      <c r="BQ168" s="104" t="str">
        <f t="shared" si="62"/>
        <v/>
      </c>
      <c r="BR168" s="104" t="str">
        <f t="shared" si="84"/>
        <v/>
      </c>
      <c r="BS168" s="303" t="str">
        <f t="shared" si="85"/>
        <v/>
      </c>
      <c r="BT168" s="104"/>
      <c r="BU168" s="68" t="str">
        <f t="shared" si="63"/>
        <v/>
      </c>
      <c r="BV168" s="91" t="str">
        <f t="shared" si="64"/>
        <v/>
      </c>
      <c r="BW168" s="91" t="str">
        <f t="shared" si="65"/>
        <v/>
      </c>
      <c r="BX168" s="91" t="str">
        <f t="shared" si="66"/>
        <v/>
      </c>
      <c r="BY168" s="91" t="str">
        <f t="shared" si="67"/>
        <v/>
      </c>
    </row>
    <row r="169" spans="1:77" x14ac:dyDescent="0.35">
      <c r="A169" s="73">
        <f>'Student Tracking'!A168</f>
        <v>0</v>
      </c>
      <c r="B169" s="73">
        <f>'Student Tracking'!B168</f>
        <v>0</v>
      </c>
      <c r="C169" s="74">
        <f>'Student Tracking'!D168</f>
        <v>0</v>
      </c>
      <c r="D169" s="184" t="str">
        <f>IF('Student Tracking'!E168,'Student Tracking'!E168,"")</f>
        <v/>
      </c>
      <c r="E169" s="184" t="str">
        <f>IF('Student Tracking'!F168,'Student Tracking'!F168,"")</f>
        <v/>
      </c>
      <c r="F169" s="182"/>
      <c r="G169" s="40"/>
      <c r="H169" s="40"/>
      <c r="I169" s="40"/>
      <c r="J169" s="40"/>
      <c r="K169" s="40"/>
      <c r="L169" s="40"/>
      <c r="M169" s="40"/>
      <c r="N169" s="40"/>
      <c r="O169" s="40"/>
      <c r="P169" s="40"/>
      <c r="Q169" s="40"/>
      <c r="R169" s="40"/>
      <c r="S169" s="40"/>
      <c r="T169" s="40"/>
      <c r="U169" s="40"/>
      <c r="V169" s="40"/>
      <c r="W169" s="40"/>
      <c r="X169" s="40"/>
      <c r="Y169" s="40"/>
      <c r="Z169" s="40"/>
      <c r="AA169" s="182"/>
      <c r="AB169" s="40"/>
      <c r="AC169" s="40"/>
      <c r="AD169" s="40"/>
      <c r="AE169" s="40"/>
      <c r="AF169" s="40"/>
      <c r="AG169" s="40"/>
      <c r="AH169" s="40"/>
      <c r="AI169" s="40"/>
      <c r="AJ169" s="40"/>
      <c r="AK169" s="40"/>
      <c r="AL169" s="40"/>
      <c r="AM169" s="40"/>
      <c r="AN169" s="40"/>
      <c r="AO169" s="40"/>
      <c r="AP169" s="40"/>
      <c r="AQ169" s="40"/>
      <c r="AR169" s="40"/>
      <c r="AS169" s="40"/>
      <c r="AT169" s="40"/>
      <c r="AU169" s="40"/>
      <c r="AW169" s="145" t="str">
        <f t="shared" si="68"/>
        <v/>
      </c>
      <c r="AX169" s="146" t="str">
        <f t="shared" si="69"/>
        <v/>
      </c>
      <c r="AY169" s="147" t="str">
        <f t="shared" si="70"/>
        <v xml:space="preserve"> </v>
      </c>
      <c r="AZ169" s="145" t="str">
        <f t="shared" si="71"/>
        <v/>
      </c>
      <c r="BA169" s="146" t="str">
        <f t="shared" si="72"/>
        <v/>
      </c>
      <c r="BB169" s="147" t="str">
        <f t="shared" si="73"/>
        <v xml:space="preserve"> </v>
      </c>
      <c r="BC169" s="145" t="str">
        <f t="shared" si="74"/>
        <v/>
      </c>
      <c r="BD169" s="146" t="str">
        <f t="shared" si="75"/>
        <v/>
      </c>
      <c r="BE169" s="147" t="str">
        <f t="shared" si="76"/>
        <v xml:space="preserve"> </v>
      </c>
      <c r="BF169" s="145" t="str">
        <f t="shared" si="77"/>
        <v/>
      </c>
      <c r="BG169" s="146" t="str">
        <f t="shared" si="78"/>
        <v/>
      </c>
      <c r="BH169" s="148" t="str">
        <f t="shared" si="79"/>
        <v xml:space="preserve"> </v>
      </c>
      <c r="BI169" s="69" t="str">
        <f t="shared" si="80"/>
        <v/>
      </c>
      <c r="BJ169" s="70" t="str">
        <f t="shared" si="81"/>
        <v/>
      </c>
      <c r="BK169" s="142" t="str">
        <f t="shared" si="82"/>
        <v xml:space="preserve"> </v>
      </c>
      <c r="BL169" s="104"/>
      <c r="BM169" s="68">
        <f>COUNTIF('Student Tracking'!G168:N168,"&gt;=1")</f>
        <v>0</v>
      </c>
      <c r="BN169" s="104">
        <f>COUNTIF('Student Tracking'!G168:N168,"0")</f>
        <v>0</v>
      </c>
      <c r="BO169" s="85">
        <f t="shared" si="83"/>
        <v>0</v>
      </c>
      <c r="BP169" s="104" t="str">
        <f t="shared" si="61"/>
        <v/>
      </c>
      <c r="BQ169" s="104" t="str">
        <f t="shared" si="62"/>
        <v/>
      </c>
      <c r="BR169" s="104" t="str">
        <f t="shared" si="84"/>
        <v/>
      </c>
      <c r="BS169" s="303" t="str">
        <f t="shared" si="85"/>
        <v/>
      </c>
      <c r="BT169" s="104"/>
      <c r="BU169" s="68" t="str">
        <f t="shared" si="63"/>
        <v/>
      </c>
      <c r="BV169" s="91" t="str">
        <f t="shared" si="64"/>
        <v/>
      </c>
      <c r="BW169" s="91" t="str">
        <f t="shared" si="65"/>
        <v/>
      </c>
      <c r="BX169" s="91" t="str">
        <f t="shared" si="66"/>
        <v/>
      </c>
      <c r="BY169" s="91" t="str">
        <f t="shared" si="67"/>
        <v/>
      </c>
    </row>
    <row r="170" spans="1:77" x14ac:dyDescent="0.35">
      <c r="A170" s="73">
        <f>'Student Tracking'!A169</f>
        <v>0</v>
      </c>
      <c r="B170" s="73">
        <f>'Student Tracking'!B169</f>
        <v>0</v>
      </c>
      <c r="C170" s="74">
        <f>'Student Tracking'!D169</f>
        <v>0</v>
      </c>
      <c r="D170" s="184" t="str">
        <f>IF('Student Tracking'!E169,'Student Tracking'!E169,"")</f>
        <v/>
      </c>
      <c r="E170" s="184" t="str">
        <f>IF('Student Tracking'!F169,'Student Tracking'!F169,"")</f>
        <v/>
      </c>
      <c r="F170" s="181"/>
      <c r="G170" s="39"/>
      <c r="H170" s="39"/>
      <c r="I170" s="39"/>
      <c r="J170" s="39"/>
      <c r="K170" s="39"/>
      <c r="L170" s="39"/>
      <c r="M170" s="39"/>
      <c r="N170" s="39"/>
      <c r="O170" s="39"/>
      <c r="P170" s="39"/>
      <c r="Q170" s="39"/>
      <c r="R170" s="39"/>
      <c r="S170" s="39"/>
      <c r="T170" s="39"/>
      <c r="U170" s="39"/>
      <c r="V170" s="39"/>
      <c r="W170" s="39"/>
      <c r="X170" s="39"/>
      <c r="Y170" s="39"/>
      <c r="Z170" s="39"/>
      <c r="AA170" s="181"/>
      <c r="AB170" s="39"/>
      <c r="AC170" s="39"/>
      <c r="AD170" s="39"/>
      <c r="AE170" s="39"/>
      <c r="AF170" s="39"/>
      <c r="AG170" s="39"/>
      <c r="AH170" s="39"/>
      <c r="AI170" s="39"/>
      <c r="AJ170" s="39"/>
      <c r="AK170" s="39"/>
      <c r="AL170" s="39"/>
      <c r="AM170" s="39"/>
      <c r="AN170" s="39"/>
      <c r="AO170" s="39"/>
      <c r="AP170" s="39"/>
      <c r="AQ170" s="39"/>
      <c r="AR170" s="39"/>
      <c r="AS170" s="39"/>
      <c r="AT170" s="39"/>
      <c r="AU170" s="39"/>
      <c r="AW170" s="145" t="str">
        <f t="shared" si="68"/>
        <v/>
      </c>
      <c r="AX170" s="146" t="str">
        <f t="shared" si="69"/>
        <v/>
      </c>
      <c r="AY170" s="147" t="str">
        <f t="shared" si="70"/>
        <v xml:space="preserve"> </v>
      </c>
      <c r="AZ170" s="145" t="str">
        <f t="shared" si="71"/>
        <v/>
      </c>
      <c r="BA170" s="146" t="str">
        <f t="shared" si="72"/>
        <v/>
      </c>
      <c r="BB170" s="147" t="str">
        <f t="shared" si="73"/>
        <v xml:space="preserve"> </v>
      </c>
      <c r="BC170" s="145" t="str">
        <f t="shared" si="74"/>
        <v/>
      </c>
      <c r="BD170" s="146" t="str">
        <f t="shared" si="75"/>
        <v/>
      </c>
      <c r="BE170" s="147" t="str">
        <f t="shared" si="76"/>
        <v xml:space="preserve"> </v>
      </c>
      <c r="BF170" s="145" t="str">
        <f t="shared" si="77"/>
        <v/>
      </c>
      <c r="BG170" s="146" t="str">
        <f t="shared" si="78"/>
        <v/>
      </c>
      <c r="BH170" s="148" t="str">
        <f t="shared" si="79"/>
        <v xml:space="preserve"> </v>
      </c>
      <c r="BI170" s="69" t="str">
        <f t="shared" si="80"/>
        <v/>
      </c>
      <c r="BJ170" s="70" t="str">
        <f t="shared" si="81"/>
        <v/>
      </c>
      <c r="BK170" s="142" t="str">
        <f t="shared" si="82"/>
        <v xml:space="preserve"> </v>
      </c>
      <c r="BL170" s="104"/>
      <c r="BM170" s="68">
        <f>COUNTIF('Student Tracking'!G169:N169,"&gt;=1")</f>
        <v>0</v>
      </c>
      <c r="BN170" s="104">
        <f>COUNTIF('Student Tracking'!G169:N169,"0")</f>
        <v>0</v>
      </c>
      <c r="BO170" s="85">
        <f t="shared" si="83"/>
        <v>0</v>
      </c>
      <c r="BP170" s="104" t="str">
        <f t="shared" si="61"/>
        <v/>
      </c>
      <c r="BQ170" s="104" t="str">
        <f t="shared" si="62"/>
        <v/>
      </c>
      <c r="BR170" s="104" t="str">
        <f t="shared" si="84"/>
        <v/>
      </c>
      <c r="BS170" s="303" t="str">
        <f t="shared" si="85"/>
        <v/>
      </c>
      <c r="BT170" s="104"/>
      <c r="BU170" s="68" t="str">
        <f t="shared" si="63"/>
        <v/>
      </c>
      <c r="BV170" s="91" t="str">
        <f t="shared" si="64"/>
        <v/>
      </c>
      <c r="BW170" s="91" t="str">
        <f t="shared" si="65"/>
        <v/>
      </c>
      <c r="BX170" s="91" t="str">
        <f t="shared" si="66"/>
        <v/>
      </c>
      <c r="BY170" s="91" t="str">
        <f t="shared" si="67"/>
        <v/>
      </c>
    </row>
    <row r="171" spans="1:77" x14ac:dyDescent="0.35">
      <c r="A171" s="73">
        <f>'Student Tracking'!A170</f>
        <v>0</v>
      </c>
      <c r="B171" s="73">
        <f>'Student Tracking'!B170</f>
        <v>0</v>
      </c>
      <c r="C171" s="74">
        <f>'Student Tracking'!D170</f>
        <v>0</v>
      </c>
      <c r="D171" s="184" t="str">
        <f>IF('Student Tracking'!E170,'Student Tracking'!E170,"")</f>
        <v/>
      </c>
      <c r="E171" s="184" t="str">
        <f>IF('Student Tracking'!F170,'Student Tracking'!F170,"")</f>
        <v/>
      </c>
      <c r="F171" s="182"/>
      <c r="G171" s="40"/>
      <c r="H171" s="40"/>
      <c r="I171" s="40"/>
      <c r="J171" s="40"/>
      <c r="K171" s="40"/>
      <c r="L171" s="40"/>
      <c r="M171" s="40"/>
      <c r="N171" s="40"/>
      <c r="O171" s="40"/>
      <c r="P171" s="40"/>
      <c r="Q171" s="40"/>
      <c r="R171" s="40"/>
      <c r="S171" s="40"/>
      <c r="T171" s="40"/>
      <c r="U171" s="40"/>
      <c r="V171" s="40"/>
      <c r="W171" s="40"/>
      <c r="X171" s="40"/>
      <c r="Y171" s="40"/>
      <c r="Z171" s="40"/>
      <c r="AA171" s="182"/>
      <c r="AB171" s="40"/>
      <c r="AC171" s="40"/>
      <c r="AD171" s="40"/>
      <c r="AE171" s="40"/>
      <c r="AF171" s="40"/>
      <c r="AG171" s="40"/>
      <c r="AH171" s="40"/>
      <c r="AI171" s="40"/>
      <c r="AJ171" s="40"/>
      <c r="AK171" s="40"/>
      <c r="AL171" s="40"/>
      <c r="AM171" s="40"/>
      <c r="AN171" s="40"/>
      <c r="AO171" s="40"/>
      <c r="AP171" s="40"/>
      <c r="AQ171" s="40"/>
      <c r="AR171" s="40"/>
      <c r="AS171" s="40"/>
      <c r="AT171" s="40"/>
      <c r="AU171" s="40"/>
      <c r="AW171" s="145" t="str">
        <f t="shared" si="68"/>
        <v/>
      </c>
      <c r="AX171" s="146" t="str">
        <f t="shared" si="69"/>
        <v/>
      </c>
      <c r="AY171" s="147" t="str">
        <f t="shared" si="70"/>
        <v xml:space="preserve"> </v>
      </c>
      <c r="AZ171" s="145" t="str">
        <f t="shared" si="71"/>
        <v/>
      </c>
      <c r="BA171" s="146" t="str">
        <f t="shared" si="72"/>
        <v/>
      </c>
      <c r="BB171" s="147" t="str">
        <f t="shared" si="73"/>
        <v xml:space="preserve"> </v>
      </c>
      <c r="BC171" s="145" t="str">
        <f t="shared" si="74"/>
        <v/>
      </c>
      <c r="BD171" s="146" t="str">
        <f t="shared" si="75"/>
        <v/>
      </c>
      <c r="BE171" s="147" t="str">
        <f t="shared" si="76"/>
        <v xml:space="preserve"> </v>
      </c>
      <c r="BF171" s="145" t="str">
        <f t="shared" si="77"/>
        <v/>
      </c>
      <c r="BG171" s="146" t="str">
        <f t="shared" si="78"/>
        <v/>
      </c>
      <c r="BH171" s="148" t="str">
        <f t="shared" si="79"/>
        <v xml:space="preserve"> </v>
      </c>
      <c r="BI171" s="69" t="str">
        <f t="shared" si="80"/>
        <v/>
      </c>
      <c r="BJ171" s="70" t="str">
        <f t="shared" si="81"/>
        <v/>
      </c>
      <c r="BK171" s="142" t="str">
        <f t="shared" si="82"/>
        <v xml:space="preserve"> </v>
      </c>
      <c r="BL171" s="104"/>
      <c r="BM171" s="68">
        <f>COUNTIF('Student Tracking'!G170:N170,"&gt;=1")</f>
        <v>0</v>
      </c>
      <c r="BN171" s="104">
        <f>COUNTIF('Student Tracking'!G170:N170,"0")</f>
        <v>0</v>
      </c>
      <c r="BO171" s="85">
        <f t="shared" si="83"/>
        <v>0</v>
      </c>
      <c r="BP171" s="104" t="str">
        <f t="shared" si="61"/>
        <v/>
      </c>
      <c r="BQ171" s="104" t="str">
        <f t="shared" si="62"/>
        <v/>
      </c>
      <c r="BR171" s="104" t="str">
        <f t="shared" si="84"/>
        <v/>
      </c>
      <c r="BS171" s="303" t="str">
        <f t="shared" si="85"/>
        <v/>
      </c>
      <c r="BT171" s="104"/>
      <c r="BU171" s="68" t="str">
        <f t="shared" si="63"/>
        <v/>
      </c>
      <c r="BV171" s="91" t="str">
        <f t="shared" si="64"/>
        <v/>
      </c>
      <c r="BW171" s="91" t="str">
        <f t="shared" si="65"/>
        <v/>
      </c>
      <c r="BX171" s="91" t="str">
        <f t="shared" si="66"/>
        <v/>
      </c>
      <c r="BY171" s="91" t="str">
        <f t="shared" si="67"/>
        <v/>
      </c>
    </row>
    <row r="172" spans="1:77" x14ac:dyDescent="0.35">
      <c r="A172" s="73">
        <f>'Student Tracking'!A171</f>
        <v>0</v>
      </c>
      <c r="B172" s="73">
        <f>'Student Tracking'!B171</f>
        <v>0</v>
      </c>
      <c r="C172" s="74">
        <f>'Student Tracking'!D171</f>
        <v>0</v>
      </c>
      <c r="D172" s="184" t="str">
        <f>IF('Student Tracking'!E171,'Student Tracking'!E171,"")</f>
        <v/>
      </c>
      <c r="E172" s="184" t="str">
        <f>IF('Student Tracking'!F171,'Student Tracking'!F171,"")</f>
        <v/>
      </c>
      <c r="F172" s="181"/>
      <c r="G172" s="39"/>
      <c r="H172" s="39"/>
      <c r="I172" s="39"/>
      <c r="J172" s="39"/>
      <c r="K172" s="39"/>
      <c r="L172" s="39"/>
      <c r="M172" s="39"/>
      <c r="N172" s="39"/>
      <c r="O172" s="39"/>
      <c r="P172" s="39"/>
      <c r="Q172" s="39"/>
      <c r="R172" s="39"/>
      <c r="S172" s="39"/>
      <c r="T172" s="39"/>
      <c r="U172" s="39"/>
      <c r="V172" s="39"/>
      <c r="W172" s="39"/>
      <c r="X172" s="39"/>
      <c r="Y172" s="39"/>
      <c r="Z172" s="39"/>
      <c r="AA172" s="181"/>
      <c r="AB172" s="39"/>
      <c r="AC172" s="39"/>
      <c r="AD172" s="39"/>
      <c r="AE172" s="39"/>
      <c r="AF172" s="39"/>
      <c r="AG172" s="39"/>
      <c r="AH172" s="39"/>
      <c r="AI172" s="39"/>
      <c r="AJ172" s="39"/>
      <c r="AK172" s="39"/>
      <c r="AL172" s="39"/>
      <c r="AM172" s="39"/>
      <c r="AN172" s="39"/>
      <c r="AO172" s="39"/>
      <c r="AP172" s="39"/>
      <c r="AQ172" s="39"/>
      <c r="AR172" s="39"/>
      <c r="AS172" s="39"/>
      <c r="AT172" s="39"/>
      <c r="AU172" s="39"/>
      <c r="AW172" s="145" t="str">
        <f t="shared" si="68"/>
        <v/>
      </c>
      <c r="AX172" s="146" t="str">
        <f t="shared" si="69"/>
        <v/>
      </c>
      <c r="AY172" s="147" t="str">
        <f t="shared" si="70"/>
        <v xml:space="preserve"> </v>
      </c>
      <c r="AZ172" s="145" t="str">
        <f t="shared" si="71"/>
        <v/>
      </c>
      <c r="BA172" s="146" t="str">
        <f t="shared" si="72"/>
        <v/>
      </c>
      <c r="BB172" s="147" t="str">
        <f t="shared" si="73"/>
        <v xml:space="preserve"> </v>
      </c>
      <c r="BC172" s="145" t="str">
        <f t="shared" si="74"/>
        <v/>
      </c>
      <c r="BD172" s="146" t="str">
        <f t="shared" si="75"/>
        <v/>
      </c>
      <c r="BE172" s="147" t="str">
        <f t="shared" si="76"/>
        <v xml:space="preserve"> </v>
      </c>
      <c r="BF172" s="145" t="str">
        <f t="shared" si="77"/>
        <v/>
      </c>
      <c r="BG172" s="146" t="str">
        <f t="shared" si="78"/>
        <v/>
      </c>
      <c r="BH172" s="148" t="str">
        <f t="shared" si="79"/>
        <v xml:space="preserve"> </v>
      </c>
      <c r="BI172" s="69" t="str">
        <f t="shared" si="80"/>
        <v/>
      </c>
      <c r="BJ172" s="70" t="str">
        <f t="shared" si="81"/>
        <v/>
      </c>
      <c r="BK172" s="142" t="str">
        <f t="shared" si="82"/>
        <v xml:space="preserve"> </v>
      </c>
      <c r="BL172" s="104"/>
      <c r="BM172" s="68">
        <f>COUNTIF('Student Tracking'!G171:N171,"&gt;=1")</f>
        <v>0</v>
      </c>
      <c r="BN172" s="104">
        <f>COUNTIF('Student Tracking'!G171:N171,"0")</f>
        <v>0</v>
      </c>
      <c r="BO172" s="85">
        <f t="shared" si="83"/>
        <v>0</v>
      </c>
      <c r="BP172" s="104" t="str">
        <f t="shared" si="61"/>
        <v/>
      </c>
      <c r="BQ172" s="104" t="str">
        <f t="shared" si="62"/>
        <v/>
      </c>
      <c r="BR172" s="104" t="str">
        <f t="shared" si="84"/>
        <v/>
      </c>
      <c r="BS172" s="303" t="str">
        <f t="shared" si="85"/>
        <v/>
      </c>
      <c r="BT172" s="104"/>
      <c r="BU172" s="68" t="str">
        <f t="shared" si="63"/>
        <v/>
      </c>
      <c r="BV172" s="91" t="str">
        <f t="shared" si="64"/>
        <v/>
      </c>
      <c r="BW172" s="91" t="str">
        <f t="shared" si="65"/>
        <v/>
      </c>
      <c r="BX172" s="91" t="str">
        <f t="shared" si="66"/>
        <v/>
      </c>
      <c r="BY172" s="91" t="str">
        <f t="shared" si="67"/>
        <v/>
      </c>
    </row>
    <row r="173" spans="1:77" x14ac:dyDescent="0.35">
      <c r="A173" s="73">
        <f>'Student Tracking'!A172</f>
        <v>0</v>
      </c>
      <c r="B173" s="73">
        <f>'Student Tracking'!B172</f>
        <v>0</v>
      </c>
      <c r="C173" s="74">
        <f>'Student Tracking'!D172</f>
        <v>0</v>
      </c>
      <c r="D173" s="184" t="str">
        <f>IF('Student Tracking'!E172,'Student Tracking'!E172,"")</f>
        <v/>
      </c>
      <c r="E173" s="184" t="str">
        <f>IF('Student Tracking'!F172,'Student Tracking'!F172,"")</f>
        <v/>
      </c>
      <c r="F173" s="182"/>
      <c r="G173" s="40"/>
      <c r="H173" s="40"/>
      <c r="I173" s="40"/>
      <c r="J173" s="40"/>
      <c r="K173" s="40"/>
      <c r="L173" s="40"/>
      <c r="M173" s="40"/>
      <c r="N173" s="40"/>
      <c r="O173" s="40"/>
      <c r="P173" s="40"/>
      <c r="Q173" s="40"/>
      <c r="R173" s="40"/>
      <c r="S173" s="40"/>
      <c r="T173" s="40"/>
      <c r="U173" s="40"/>
      <c r="V173" s="40"/>
      <c r="W173" s="40"/>
      <c r="X173" s="40"/>
      <c r="Y173" s="40"/>
      <c r="Z173" s="40"/>
      <c r="AA173" s="182"/>
      <c r="AB173" s="40"/>
      <c r="AC173" s="40"/>
      <c r="AD173" s="40"/>
      <c r="AE173" s="40"/>
      <c r="AF173" s="40"/>
      <c r="AG173" s="40"/>
      <c r="AH173" s="40"/>
      <c r="AI173" s="40"/>
      <c r="AJ173" s="40"/>
      <c r="AK173" s="40"/>
      <c r="AL173" s="40"/>
      <c r="AM173" s="40"/>
      <c r="AN173" s="40"/>
      <c r="AO173" s="40"/>
      <c r="AP173" s="40"/>
      <c r="AQ173" s="40"/>
      <c r="AR173" s="40"/>
      <c r="AS173" s="40"/>
      <c r="AT173" s="40"/>
      <c r="AU173" s="40"/>
      <c r="AW173" s="145" t="str">
        <f t="shared" si="68"/>
        <v/>
      </c>
      <c r="AX173" s="146" t="str">
        <f t="shared" si="69"/>
        <v/>
      </c>
      <c r="AY173" s="147" t="str">
        <f t="shared" si="70"/>
        <v xml:space="preserve"> </v>
      </c>
      <c r="AZ173" s="145" t="str">
        <f t="shared" si="71"/>
        <v/>
      </c>
      <c r="BA173" s="146" t="str">
        <f t="shared" si="72"/>
        <v/>
      </c>
      <c r="BB173" s="147" t="str">
        <f t="shared" si="73"/>
        <v xml:space="preserve"> </v>
      </c>
      <c r="BC173" s="145" t="str">
        <f t="shared" si="74"/>
        <v/>
      </c>
      <c r="BD173" s="146" t="str">
        <f t="shared" si="75"/>
        <v/>
      </c>
      <c r="BE173" s="147" t="str">
        <f t="shared" si="76"/>
        <v xml:space="preserve"> </v>
      </c>
      <c r="BF173" s="145" t="str">
        <f t="shared" si="77"/>
        <v/>
      </c>
      <c r="BG173" s="146" t="str">
        <f t="shared" si="78"/>
        <v/>
      </c>
      <c r="BH173" s="148" t="str">
        <f t="shared" si="79"/>
        <v xml:space="preserve"> </v>
      </c>
      <c r="BI173" s="69" t="str">
        <f t="shared" si="80"/>
        <v/>
      </c>
      <c r="BJ173" s="70" t="str">
        <f t="shared" si="81"/>
        <v/>
      </c>
      <c r="BK173" s="142" t="str">
        <f t="shared" si="82"/>
        <v xml:space="preserve"> </v>
      </c>
      <c r="BL173" s="104"/>
      <c r="BM173" s="68">
        <f>COUNTIF('Student Tracking'!G172:N172,"&gt;=1")</f>
        <v>0</v>
      </c>
      <c r="BN173" s="104">
        <f>COUNTIF('Student Tracking'!G172:N172,"0")</f>
        <v>0</v>
      </c>
      <c r="BO173" s="85">
        <f t="shared" si="83"/>
        <v>0</v>
      </c>
      <c r="BP173" s="104" t="str">
        <f t="shared" si="61"/>
        <v/>
      </c>
      <c r="BQ173" s="104" t="str">
        <f t="shared" si="62"/>
        <v/>
      </c>
      <c r="BR173" s="104" t="str">
        <f t="shared" si="84"/>
        <v/>
      </c>
      <c r="BS173" s="303" t="str">
        <f t="shared" si="85"/>
        <v/>
      </c>
      <c r="BT173" s="104"/>
      <c r="BU173" s="68" t="str">
        <f t="shared" si="63"/>
        <v/>
      </c>
      <c r="BV173" s="91" t="str">
        <f t="shared" si="64"/>
        <v/>
      </c>
      <c r="BW173" s="91" t="str">
        <f t="shared" si="65"/>
        <v/>
      </c>
      <c r="BX173" s="91" t="str">
        <f t="shared" si="66"/>
        <v/>
      </c>
      <c r="BY173" s="91" t="str">
        <f t="shared" si="67"/>
        <v/>
      </c>
    </row>
    <row r="174" spans="1:77" x14ac:dyDescent="0.35">
      <c r="A174" s="73">
        <f>'Student Tracking'!A173</f>
        <v>0</v>
      </c>
      <c r="B174" s="73">
        <f>'Student Tracking'!B173</f>
        <v>0</v>
      </c>
      <c r="C174" s="74">
        <f>'Student Tracking'!D173</f>
        <v>0</v>
      </c>
      <c r="D174" s="184" t="str">
        <f>IF('Student Tracking'!E173,'Student Tracking'!E173,"")</f>
        <v/>
      </c>
      <c r="E174" s="184" t="str">
        <f>IF('Student Tracking'!F173,'Student Tracking'!F173,"")</f>
        <v/>
      </c>
      <c r="F174" s="181"/>
      <c r="G174" s="39"/>
      <c r="H174" s="39"/>
      <c r="I174" s="39"/>
      <c r="J174" s="39"/>
      <c r="K174" s="39"/>
      <c r="L174" s="39"/>
      <c r="M174" s="39"/>
      <c r="N174" s="39"/>
      <c r="O174" s="39"/>
      <c r="P174" s="39"/>
      <c r="Q174" s="39"/>
      <c r="R174" s="39"/>
      <c r="S174" s="39"/>
      <c r="T174" s="39"/>
      <c r="U174" s="39"/>
      <c r="V174" s="39"/>
      <c r="W174" s="39"/>
      <c r="X174" s="39"/>
      <c r="Y174" s="39"/>
      <c r="Z174" s="39"/>
      <c r="AA174" s="181"/>
      <c r="AB174" s="39"/>
      <c r="AC174" s="39"/>
      <c r="AD174" s="39"/>
      <c r="AE174" s="39"/>
      <c r="AF174" s="39"/>
      <c r="AG174" s="39"/>
      <c r="AH174" s="39"/>
      <c r="AI174" s="39"/>
      <c r="AJ174" s="39"/>
      <c r="AK174" s="39"/>
      <c r="AL174" s="39"/>
      <c r="AM174" s="39"/>
      <c r="AN174" s="39"/>
      <c r="AO174" s="39"/>
      <c r="AP174" s="39"/>
      <c r="AQ174" s="39"/>
      <c r="AR174" s="39"/>
      <c r="AS174" s="39"/>
      <c r="AT174" s="39"/>
      <c r="AU174" s="39"/>
      <c r="AW174" s="145" t="str">
        <f t="shared" si="68"/>
        <v/>
      </c>
      <c r="AX174" s="146" t="str">
        <f t="shared" si="69"/>
        <v/>
      </c>
      <c r="AY174" s="147" t="str">
        <f t="shared" si="70"/>
        <v xml:space="preserve"> </v>
      </c>
      <c r="AZ174" s="145" t="str">
        <f t="shared" si="71"/>
        <v/>
      </c>
      <c r="BA174" s="146" t="str">
        <f t="shared" si="72"/>
        <v/>
      </c>
      <c r="BB174" s="147" t="str">
        <f t="shared" si="73"/>
        <v xml:space="preserve"> </v>
      </c>
      <c r="BC174" s="145" t="str">
        <f t="shared" si="74"/>
        <v/>
      </c>
      <c r="BD174" s="146" t="str">
        <f t="shared" si="75"/>
        <v/>
      </c>
      <c r="BE174" s="147" t="str">
        <f t="shared" si="76"/>
        <v xml:space="preserve"> </v>
      </c>
      <c r="BF174" s="145" t="str">
        <f t="shared" si="77"/>
        <v/>
      </c>
      <c r="BG174" s="146" t="str">
        <f t="shared" si="78"/>
        <v/>
      </c>
      <c r="BH174" s="148" t="str">
        <f t="shared" si="79"/>
        <v xml:space="preserve"> </v>
      </c>
      <c r="BI174" s="69" t="str">
        <f t="shared" si="80"/>
        <v/>
      </c>
      <c r="BJ174" s="70" t="str">
        <f t="shared" si="81"/>
        <v/>
      </c>
      <c r="BK174" s="142" t="str">
        <f t="shared" si="82"/>
        <v xml:space="preserve"> </v>
      </c>
      <c r="BL174" s="104"/>
      <c r="BM174" s="68">
        <f>COUNTIF('Student Tracking'!G173:N173,"&gt;=1")</f>
        <v>0</v>
      </c>
      <c r="BN174" s="104">
        <f>COUNTIF('Student Tracking'!G173:N173,"0")</f>
        <v>0</v>
      </c>
      <c r="BO174" s="85">
        <f t="shared" si="83"/>
        <v>0</v>
      </c>
      <c r="BP174" s="104" t="str">
        <f t="shared" si="61"/>
        <v/>
      </c>
      <c r="BQ174" s="104" t="str">
        <f t="shared" si="62"/>
        <v/>
      </c>
      <c r="BR174" s="104" t="str">
        <f t="shared" si="84"/>
        <v/>
      </c>
      <c r="BS174" s="303" t="str">
        <f t="shared" si="85"/>
        <v/>
      </c>
      <c r="BT174" s="104"/>
      <c r="BU174" s="68" t="str">
        <f t="shared" si="63"/>
        <v/>
      </c>
      <c r="BV174" s="91" t="str">
        <f t="shared" si="64"/>
        <v/>
      </c>
      <c r="BW174" s="91" t="str">
        <f t="shared" si="65"/>
        <v/>
      </c>
      <c r="BX174" s="91" t="str">
        <f t="shared" si="66"/>
        <v/>
      </c>
      <c r="BY174" s="91" t="str">
        <f t="shared" si="67"/>
        <v/>
      </c>
    </row>
    <row r="175" spans="1:77" x14ac:dyDescent="0.35">
      <c r="A175" s="73">
        <f>'Student Tracking'!A174</f>
        <v>0</v>
      </c>
      <c r="B175" s="73">
        <f>'Student Tracking'!B174</f>
        <v>0</v>
      </c>
      <c r="C175" s="74">
        <f>'Student Tracking'!D174</f>
        <v>0</v>
      </c>
      <c r="D175" s="184" t="str">
        <f>IF('Student Tracking'!E174,'Student Tracking'!E174,"")</f>
        <v/>
      </c>
      <c r="E175" s="184" t="str">
        <f>IF('Student Tracking'!F174,'Student Tracking'!F174,"")</f>
        <v/>
      </c>
      <c r="F175" s="182"/>
      <c r="G175" s="40"/>
      <c r="H175" s="40"/>
      <c r="I175" s="40"/>
      <c r="J175" s="40"/>
      <c r="K175" s="40"/>
      <c r="L175" s="40"/>
      <c r="M175" s="40"/>
      <c r="N175" s="40"/>
      <c r="O175" s="40"/>
      <c r="P175" s="40"/>
      <c r="Q175" s="40"/>
      <c r="R175" s="40"/>
      <c r="S175" s="40"/>
      <c r="T175" s="40"/>
      <c r="U175" s="40"/>
      <c r="V175" s="40"/>
      <c r="W175" s="40"/>
      <c r="X175" s="40"/>
      <c r="Y175" s="40"/>
      <c r="Z175" s="40"/>
      <c r="AA175" s="182"/>
      <c r="AB175" s="40"/>
      <c r="AC175" s="40"/>
      <c r="AD175" s="40"/>
      <c r="AE175" s="40"/>
      <c r="AF175" s="40"/>
      <c r="AG175" s="40"/>
      <c r="AH175" s="40"/>
      <c r="AI175" s="40"/>
      <c r="AJ175" s="40"/>
      <c r="AK175" s="40"/>
      <c r="AL175" s="40"/>
      <c r="AM175" s="40"/>
      <c r="AN175" s="40"/>
      <c r="AO175" s="40"/>
      <c r="AP175" s="40"/>
      <c r="AQ175" s="40"/>
      <c r="AR175" s="40"/>
      <c r="AS175" s="40"/>
      <c r="AT175" s="40"/>
      <c r="AU175" s="40"/>
      <c r="AW175" s="145" t="str">
        <f t="shared" si="68"/>
        <v/>
      </c>
      <c r="AX175" s="146" t="str">
        <f t="shared" si="69"/>
        <v/>
      </c>
      <c r="AY175" s="147" t="str">
        <f t="shared" si="70"/>
        <v xml:space="preserve"> </v>
      </c>
      <c r="AZ175" s="145" t="str">
        <f t="shared" si="71"/>
        <v/>
      </c>
      <c r="BA175" s="146" t="str">
        <f t="shared" si="72"/>
        <v/>
      </c>
      <c r="BB175" s="147" t="str">
        <f t="shared" si="73"/>
        <v xml:space="preserve"> </v>
      </c>
      <c r="BC175" s="145" t="str">
        <f t="shared" si="74"/>
        <v/>
      </c>
      <c r="BD175" s="146" t="str">
        <f t="shared" si="75"/>
        <v/>
      </c>
      <c r="BE175" s="147" t="str">
        <f t="shared" si="76"/>
        <v xml:space="preserve"> </v>
      </c>
      <c r="BF175" s="145" t="str">
        <f t="shared" si="77"/>
        <v/>
      </c>
      <c r="BG175" s="146" t="str">
        <f t="shared" si="78"/>
        <v/>
      </c>
      <c r="BH175" s="148" t="str">
        <f t="shared" si="79"/>
        <v xml:space="preserve"> </v>
      </c>
      <c r="BI175" s="69" t="str">
        <f t="shared" si="80"/>
        <v/>
      </c>
      <c r="BJ175" s="70" t="str">
        <f t="shared" si="81"/>
        <v/>
      </c>
      <c r="BK175" s="142" t="str">
        <f t="shared" si="82"/>
        <v xml:space="preserve"> </v>
      </c>
      <c r="BL175" s="104"/>
      <c r="BM175" s="68">
        <f>COUNTIF('Student Tracking'!G174:N174,"&gt;=1")</f>
        <v>0</v>
      </c>
      <c r="BN175" s="104">
        <f>COUNTIF('Student Tracking'!G174:N174,"0")</f>
        <v>0</v>
      </c>
      <c r="BO175" s="85">
        <f t="shared" si="83"/>
        <v>0</v>
      </c>
      <c r="BP175" s="104" t="str">
        <f t="shared" si="61"/>
        <v/>
      </c>
      <c r="BQ175" s="104" t="str">
        <f t="shared" si="62"/>
        <v/>
      </c>
      <c r="BR175" s="104" t="str">
        <f t="shared" si="84"/>
        <v/>
      </c>
      <c r="BS175" s="303" t="str">
        <f t="shared" si="85"/>
        <v/>
      </c>
      <c r="BT175" s="104"/>
      <c r="BU175" s="68" t="str">
        <f t="shared" si="63"/>
        <v/>
      </c>
      <c r="BV175" s="91" t="str">
        <f t="shared" si="64"/>
        <v/>
      </c>
      <c r="BW175" s="91" t="str">
        <f t="shared" si="65"/>
        <v/>
      </c>
      <c r="BX175" s="91" t="str">
        <f t="shared" si="66"/>
        <v/>
      </c>
      <c r="BY175" s="91" t="str">
        <f t="shared" si="67"/>
        <v/>
      </c>
    </row>
    <row r="176" spans="1:77" x14ac:dyDescent="0.35">
      <c r="A176" s="73">
        <f>'Student Tracking'!A175</f>
        <v>0</v>
      </c>
      <c r="B176" s="73">
        <f>'Student Tracking'!B175</f>
        <v>0</v>
      </c>
      <c r="C176" s="74">
        <f>'Student Tracking'!D175</f>
        <v>0</v>
      </c>
      <c r="D176" s="184" t="str">
        <f>IF('Student Tracking'!E175,'Student Tracking'!E175,"")</f>
        <v/>
      </c>
      <c r="E176" s="184" t="str">
        <f>IF('Student Tracking'!F175,'Student Tracking'!F175,"")</f>
        <v/>
      </c>
      <c r="F176" s="181"/>
      <c r="G176" s="39"/>
      <c r="H176" s="39"/>
      <c r="I176" s="39"/>
      <c r="J176" s="39"/>
      <c r="K176" s="39"/>
      <c r="L176" s="39"/>
      <c r="M176" s="39"/>
      <c r="N176" s="39"/>
      <c r="O176" s="39"/>
      <c r="P176" s="39"/>
      <c r="Q176" s="39"/>
      <c r="R176" s="39"/>
      <c r="S176" s="39"/>
      <c r="T176" s="39"/>
      <c r="U176" s="39"/>
      <c r="V176" s="39"/>
      <c r="W176" s="39"/>
      <c r="X176" s="39"/>
      <c r="Y176" s="39"/>
      <c r="Z176" s="39"/>
      <c r="AA176" s="181"/>
      <c r="AB176" s="39"/>
      <c r="AC176" s="39"/>
      <c r="AD176" s="39"/>
      <c r="AE176" s="39"/>
      <c r="AF176" s="39"/>
      <c r="AG176" s="39"/>
      <c r="AH176" s="39"/>
      <c r="AI176" s="39"/>
      <c r="AJ176" s="39"/>
      <c r="AK176" s="39"/>
      <c r="AL176" s="39"/>
      <c r="AM176" s="39"/>
      <c r="AN176" s="39"/>
      <c r="AO176" s="39"/>
      <c r="AP176" s="39"/>
      <c r="AQ176" s="39"/>
      <c r="AR176" s="39"/>
      <c r="AS176" s="39"/>
      <c r="AT176" s="39"/>
      <c r="AU176" s="39"/>
      <c r="AW176" s="145" t="str">
        <f t="shared" si="68"/>
        <v/>
      </c>
      <c r="AX176" s="146" t="str">
        <f t="shared" si="69"/>
        <v/>
      </c>
      <c r="AY176" s="147" t="str">
        <f t="shared" si="70"/>
        <v xml:space="preserve"> </v>
      </c>
      <c r="AZ176" s="145" t="str">
        <f t="shared" si="71"/>
        <v/>
      </c>
      <c r="BA176" s="146" t="str">
        <f t="shared" si="72"/>
        <v/>
      </c>
      <c r="BB176" s="147" t="str">
        <f t="shared" si="73"/>
        <v xml:space="preserve"> </v>
      </c>
      <c r="BC176" s="145" t="str">
        <f t="shared" si="74"/>
        <v/>
      </c>
      <c r="BD176" s="146" t="str">
        <f t="shared" si="75"/>
        <v/>
      </c>
      <c r="BE176" s="147" t="str">
        <f t="shared" si="76"/>
        <v xml:space="preserve"> </v>
      </c>
      <c r="BF176" s="145" t="str">
        <f t="shared" si="77"/>
        <v/>
      </c>
      <c r="BG176" s="146" t="str">
        <f t="shared" si="78"/>
        <v/>
      </c>
      <c r="BH176" s="148" t="str">
        <f t="shared" si="79"/>
        <v xml:space="preserve"> </v>
      </c>
      <c r="BI176" s="69" t="str">
        <f t="shared" si="80"/>
        <v/>
      </c>
      <c r="BJ176" s="70" t="str">
        <f t="shared" si="81"/>
        <v/>
      </c>
      <c r="BK176" s="142" t="str">
        <f t="shared" si="82"/>
        <v xml:space="preserve"> </v>
      </c>
      <c r="BL176" s="104"/>
      <c r="BM176" s="68">
        <f>COUNTIF('Student Tracking'!G175:N175,"&gt;=1")</f>
        <v>0</v>
      </c>
      <c r="BN176" s="104">
        <f>COUNTIF('Student Tracking'!G175:N175,"0")</f>
        <v>0</v>
      </c>
      <c r="BO176" s="85">
        <f t="shared" si="83"/>
        <v>0</v>
      </c>
      <c r="BP176" s="104" t="str">
        <f t="shared" si="61"/>
        <v/>
      </c>
      <c r="BQ176" s="104" t="str">
        <f t="shared" si="62"/>
        <v/>
      </c>
      <c r="BR176" s="104" t="str">
        <f t="shared" si="84"/>
        <v/>
      </c>
      <c r="BS176" s="303" t="str">
        <f t="shared" si="85"/>
        <v/>
      </c>
      <c r="BT176" s="104"/>
      <c r="BU176" s="68" t="str">
        <f t="shared" si="63"/>
        <v/>
      </c>
      <c r="BV176" s="91" t="str">
        <f t="shared" si="64"/>
        <v/>
      </c>
      <c r="BW176" s="91" t="str">
        <f t="shared" si="65"/>
        <v/>
      </c>
      <c r="BX176" s="91" t="str">
        <f t="shared" si="66"/>
        <v/>
      </c>
      <c r="BY176" s="91" t="str">
        <f t="shared" si="67"/>
        <v/>
      </c>
    </row>
    <row r="177" spans="1:77" x14ac:dyDescent="0.35">
      <c r="A177" s="73">
        <f>'Student Tracking'!A176</f>
        <v>0</v>
      </c>
      <c r="B177" s="73">
        <f>'Student Tracking'!B176</f>
        <v>0</v>
      </c>
      <c r="C177" s="74">
        <f>'Student Tracking'!D176</f>
        <v>0</v>
      </c>
      <c r="D177" s="184" t="str">
        <f>IF('Student Tracking'!E176,'Student Tracking'!E176,"")</f>
        <v/>
      </c>
      <c r="E177" s="184" t="str">
        <f>IF('Student Tracking'!F176,'Student Tracking'!F176,"")</f>
        <v/>
      </c>
      <c r="F177" s="182"/>
      <c r="G177" s="40"/>
      <c r="H177" s="40"/>
      <c r="I177" s="40"/>
      <c r="J177" s="40"/>
      <c r="K177" s="40"/>
      <c r="L177" s="40"/>
      <c r="M177" s="40"/>
      <c r="N177" s="40"/>
      <c r="O177" s="40"/>
      <c r="P177" s="40"/>
      <c r="Q177" s="40"/>
      <c r="R177" s="40"/>
      <c r="S177" s="40"/>
      <c r="T177" s="40"/>
      <c r="U177" s="40"/>
      <c r="V177" s="40"/>
      <c r="W177" s="40"/>
      <c r="X177" s="40"/>
      <c r="Y177" s="40"/>
      <c r="Z177" s="40"/>
      <c r="AA177" s="182"/>
      <c r="AB177" s="40"/>
      <c r="AC177" s="40"/>
      <c r="AD177" s="40"/>
      <c r="AE177" s="40"/>
      <c r="AF177" s="40"/>
      <c r="AG177" s="40"/>
      <c r="AH177" s="40"/>
      <c r="AI177" s="40"/>
      <c r="AJ177" s="40"/>
      <c r="AK177" s="40"/>
      <c r="AL177" s="40"/>
      <c r="AM177" s="40"/>
      <c r="AN177" s="40"/>
      <c r="AO177" s="40"/>
      <c r="AP177" s="40"/>
      <c r="AQ177" s="40"/>
      <c r="AR177" s="40"/>
      <c r="AS177" s="40"/>
      <c r="AT177" s="40"/>
      <c r="AU177" s="40"/>
      <c r="AW177" s="145" t="str">
        <f t="shared" si="68"/>
        <v/>
      </c>
      <c r="AX177" s="146" t="str">
        <f t="shared" si="69"/>
        <v/>
      </c>
      <c r="AY177" s="147" t="str">
        <f t="shared" si="70"/>
        <v xml:space="preserve"> </v>
      </c>
      <c r="AZ177" s="145" t="str">
        <f t="shared" si="71"/>
        <v/>
      </c>
      <c r="BA177" s="146" t="str">
        <f t="shared" si="72"/>
        <v/>
      </c>
      <c r="BB177" s="147" t="str">
        <f t="shared" si="73"/>
        <v xml:space="preserve"> </v>
      </c>
      <c r="BC177" s="145" t="str">
        <f t="shared" si="74"/>
        <v/>
      </c>
      <c r="BD177" s="146" t="str">
        <f t="shared" si="75"/>
        <v/>
      </c>
      <c r="BE177" s="147" t="str">
        <f t="shared" si="76"/>
        <v xml:space="preserve"> </v>
      </c>
      <c r="BF177" s="145" t="str">
        <f t="shared" si="77"/>
        <v/>
      </c>
      <c r="BG177" s="146" t="str">
        <f t="shared" si="78"/>
        <v/>
      </c>
      <c r="BH177" s="148" t="str">
        <f t="shared" si="79"/>
        <v xml:space="preserve"> </v>
      </c>
      <c r="BI177" s="69" t="str">
        <f t="shared" si="80"/>
        <v/>
      </c>
      <c r="BJ177" s="70" t="str">
        <f t="shared" si="81"/>
        <v/>
      </c>
      <c r="BK177" s="142" t="str">
        <f t="shared" si="82"/>
        <v xml:space="preserve"> </v>
      </c>
      <c r="BL177" s="104"/>
      <c r="BM177" s="68">
        <f>COUNTIF('Student Tracking'!G176:N176,"&gt;=1")</f>
        <v>0</v>
      </c>
      <c r="BN177" s="104">
        <f>COUNTIF('Student Tracking'!G176:N176,"0")</f>
        <v>0</v>
      </c>
      <c r="BO177" s="85">
        <f t="shared" si="83"/>
        <v>0</v>
      </c>
      <c r="BP177" s="104" t="str">
        <f t="shared" si="61"/>
        <v/>
      </c>
      <c r="BQ177" s="104" t="str">
        <f t="shared" si="62"/>
        <v/>
      </c>
      <c r="BR177" s="104" t="str">
        <f t="shared" si="84"/>
        <v/>
      </c>
      <c r="BS177" s="303" t="str">
        <f t="shared" si="85"/>
        <v/>
      </c>
      <c r="BT177" s="104"/>
      <c r="BU177" s="68" t="str">
        <f t="shared" si="63"/>
        <v/>
      </c>
      <c r="BV177" s="91" t="str">
        <f t="shared" si="64"/>
        <v/>
      </c>
      <c r="BW177" s="91" t="str">
        <f t="shared" si="65"/>
        <v/>
      </c>
      <c r="BX177" s="91" t="str">
        <f t="shared" si="66"/>
        <v/>
      </c>
      <c r="BY177" s="91" t="str">
        <f t="shared" si="67"/>
        <v/>
      </c>
    </row>
    <row r="178" spans="1:77" x14ac:dyDescent="0.35">
      <c r="A178" s="73">
        <f>'Student Tracking'!A177</f>
        <v>0</v>
      </c>
      <c r="B178" s="73">
        <f>'Student Tracking'!B177</f>
        <v>0</v>
      </c>
      <c r="C178" s="74">
        <f>'Student Tracking'!D177</f>
        <v>0</v>
      </c>
      <c r="D178" s="184" t="str">
        <f>IF('Student Tracking'!E177,'Student Tracking'!E177,"")</f>
        <v/>
      </c>
      <c r="E178" s="184" t="str">
        <f>IF('Student Tracking'!F177,'Student Tracking'!F177,"")</f>
        <v/>
      </c>
      <c r="F178" s="181"/>
      <c r="G178" s="39"/>
      <c r="H178" s="39"/>
      <c r="I178" s="39"/>
      <c r="J178" s="39"/>
      <c r="K178" s="39"/>
      <c r="L178" s="39"/>
      <c r="M178" s="39"/>
      <c r="N178" s="39"/>
      <c r="O178" s="39"/>
      <c r="P178" s="39"/>
      <c r="Q178" s="39"/>
      <c r="R178" s="39"/>
      <c r="S178" s="39"/>
      <c r="T178" s="39"/>
      <c r="U178" s="39"/>
      <c r="V178" s="39"/>
      <c r="W178" s="39"/>
      <c r="X178" s="39"/>
      <c r="Y178" s="39"/>
      <c r="Z178" s="39"/>
      <c r="AA178" s="181"/>
      <c r="AB178" s="39"/>
      <c r="AC178" s="39"/>
      <c r="AD178" s="39"/>
      <c r="AE178" s="39"/>
      <c r="AF178" s="39"/>
      <c r="AG178" s="39"/>
      <c r="AH178" s="39"/>
      <c r="AI178" s="39"/>
      <c r="AJ178" s="39"/>
      <c r="AK178" s="39"/>
      <c r="AL178" s="39"/>
      <c r="AM178" s="39"/>
      <c r="AN178" s="39"/>
      <c r="AO178" s="39"/>
      <c r="AP178" s="39"/>
      <c r="AQ178" s="39"/>
      <c r="AR178" s="39"/>
      <c r="AS178" s="39"/>
      <c r="AT178" s="39"/>
      <c r="AU178" s="39"/>
      <c r="AW178" s="145" t="str">
        <f t="shared" si="68"/>
        <v/>
      </c>
      <c r="AX178" s="146" t="str">
        <f t="shared" si="69"/>
        <v/>
      </c>
      <c r="AY178" s="147" t="str">
        <f t="shared" si="70"/>
        <v xml:space="preserve"> </v>
      </c>
      <c r="AZ178" s="145" t="str">
        <f t="shared" si="71"/>
        <v/>
      </c>
      <c r="BA178" s="146" t="str">
        <f t="shared" si="72"/>
        <v/>
      </c>
      <c r="BB178" s="147" t="str">
        <f t="shared" si="73"/>
        <v xml:space="preserve"> </v>
      </c>
      <c r="BC178" s="145" t="str">
        <f t="shared" si="74"/>
        <v/>
      </c>
      <c r="BD178" s="146" t="str">
        <f t="shared" si="75"/>
        <v/>
      </c>
      <c r="BE178" s="147" t="str">
        <f t="shared" si="76"/>
        <v xml:space="preserve"> </v>
      </c>
      <c r="BF178" s="145" t="str">
        <f t="shared" si="77"/>
        <v/>
      </c>
      <c r="BG178" s="146" t="str">
        <f t="shared" si="78"/>
        <v/>
      </c>
      <c r="BH178" s="148" t="str">
        <f t="shared" si="79"/>
        <v xml:space="preserve"> </v>
      </c>
      <c r="BI178" s="69" t="str">
        <f t="shared" si="80"/>
        <v/>
      </c>
      <c r="BJ178" s="70" t="str">
        <f t="shared" si="81"/>
        <v/>
      </c>
      <c r="BK178" s="142" t="str">
        <f t="shared" si="82"/>
        <v xml:space="preserve"> </v>
      </c>
      <c r="BL178" s="104"/>
      <c r="BM178" s="68">
        <f>COUNTIF('Student Tracking'!G177:N177,"&gt;=1")</f>
        <v>0</v>
      </c>
      <c r="BN178" s="104">
        <f>COUNTIF('Student Tracking'!G177:N177,"0")</f>
        <v>0</v>
      </c>
      <c r="BO178" s="85">
        <f t="shared" si="83"/>
        <v>0</v>
      </c>
      <c r="BP178" s="104" t="str">
        <f t="shared" si="61"/>
        <v/>
      </c>
      <c r="BQ178" s="104" t="str">
        <f t="shared" si="62"/>
        <v/>
      </c>
      <c r="BR178" s="104" t="str">
        <f t="shared" si="84"/>
        <v/>
      </c>
      <c r="BS178" s="303" t="str">
        <f t="shared" si="85"/>
        <v/>
      </c>
      <c r="BT178" s="104"/>
      <c r="BU178" s="68" t="str">
        <f t="shared" si="63"/>
        <v/>
      </c>
      <c r="BV178" s="91" t="str">
        <f t="shared" si="64"/>
        <v/>
      </c>
      <c r="BW178" s="91" t="str">
        <f t="shared" si="65"/>
        <v/>
      </c>
      <c r="BX178" s="91" t="str">
        <f t="shared" si="66"/>
        <v/>
      </c>
      <c r="BY178" s="91" t="str">
        <f t="shared" si="67"/>
        <v/>
      </c>
    </row>
    <row r="179" spans="1:77" x14ac:dyDescent="0.35">
      <c r="A179" s="73">
        <f>'Student Tracking'!A178</f>
        <v>0</v>
      </c>
      <c r="B179" s="73">
        <f>'Student Tracking'!B178</f>
        <v>0</v>
      </c>
      <c r="C179" s="74">
        <f>'Student Tracking'!D178</f>
        <v>0</v>
      </c>
      <c r="D179" s="184" t="str">
        <f>IF('Student Tracking'!E178,'Student Tracking'!E178,"")</f>
        <v/>
      </c>
      <c r="E179" s="184" t="str">
        <f>IF('Student Tracking'!F178,'Student Tracking'!F178,"")</f>
        <v/>
      </c>
      <c r="F179" s="182"/>
      <c r="G179" s="40"/>
      <c r="H179" s="40"/>
      <c r="I179" s="40"/>
      <c r="J179" s="40"/>
      <c r="K179" s="40"/>
      <c r="L179" s="40"/>
      <c r="M179" s="40"/>
      <c r="N179" s="40"/>
      <c r="O179" s="40"/>
      <c r="P179" s="40"/>
      <c r="Q179" s="40"/>
      <c r="R179" s="40"/>
      <c r="S179" s="40"/>
      <c r="T179" s="40"/>
      <c r="U179" s="40"/>
      <c r="V179" s="40"/>
      <c r="W179" s="40"/>
      <c r="X179" s="40"/>
      <c r="Y179" s="40"/>
      <c r="Z179" s="40"/>
      <c r="AA179" s="182"/>
      <c r="AB179" s="40"/>
      <c r="AC179" s="40"/>
      <c r="AD179" s="40"/>
      <c r="AE179" s="40"/>
      <c r="AF179" s="40"/>
      <c r="AG179" s="40"/>
      <c r="AH179" s="40"/>
      <c r="AI179" s="40"/>
      <c r="AJ179" s="40"/>
      <c r="AK179" s="40"/>
      <c r="AL179" s="40"/>
      <c r="AM179" s="40"/>
      <c r="AN179" s="40"/>
      <c r="AO179" s="40"/>
      <c r="AP179" s="40"/>
      <c r="AQ179" s="40"/>
      <c r="AR179" s="40"/>
      <c r="AS179" s="40"/>
      <c r="AT179" s="40"/>
      <c r="AU179" s="40"/>
      <c r="AW179" s="145" t="str">
        <f t="shared" si="68"/>
        <v/>
      </c>
      <c r="AX179" s="146" t="str">
        <f t="shared" si="69"/>
        <v/>
      </c>
      <c r="AY179" s="147" t="str">
        <f t="shared" si="70"/>
        <v xml:space="preserve"> </v>
      </c>
      <c r="AZ179" s="145" t="str">
        <f t="shared" si="71"/>
        <v/>
      </c>
      <c r="BA179" s="146" t="str">
        <f t="shared" si="72"/>
        <v/>
      </c>
      <c r="BB179" s="147" t="str">
        <f t="shared" si="73"/>
        <v xml:space="preserve"> </v>
      </c>
      <c r="BC179" s="145" t="str">
        <f t="shared" si="74"/>
        <v/>
      </c>
      <c r="BD179" s="146" t="str">
        <f t="shared" si="75"/>
        <v/>
      </c>
      <c r="BE179" s="147" t="str">
        <f t="shared" si="76"/>
        <v xml:space="preserve"> </v>
      </c>
      <c r="BF179" s="145" t="str">
        <f t="shared" si="77"/>
        <v/>
      </c>
      <c r="BG179" s="146" t="str">
        <f t="shared" si="78"/>
        <v/>
      </c>
      <c r="BH179" s="148" t="str">
        <f t="shared" si="79"/>
        <v xml:space="preserve"> </v>
      </c>
      <c r="BI179" s="69" t="str">
        <f t="shared" si="80"/>
        <v/>
      </c>
      <c r="BJ179" s="70" t="str">
        <f t="shared" si="81"/>
        <v/>
      </c>
      <c r="BK179" s="142" t="str">
        <f t="shared" si="82"/>
        <v xml:space="preserve"> </v>
      </c>
      <c r="BL179" s="104"/>
      <c r="BM179" s="68">
        <f>COUNTIF('Student Tracking'!G178:N178,"&gt;=1")</f>
        <v>0</v>
      </c>
      <c r="BN179" s="104">
        <f>COUNTIF('Student Tracking'!G178:N178,"0")</f>
        <v>0</v>
      </c>
      <c r="BO179" s="85">
        <f t="shared" si="83"/>
        <v>0</v>
      </c>
      <c r="BP179" s="104" t="str">
        <f t="shared" si="61"/>
        <v/>
      </c>
      <c r="BQ179" s="104" t="str">
        <f t="shared" si="62"/>
        <v/>
      </c>
      <c r="BR179" s="104" t="str">
        <f t="shared" si="84"/>
        <v/>
      </c>
      <c r="BS179" s="303" t="str">
        <f t="shared" si="85"/>
        <v/>
      </c>
      <c r="BT179" s="104"/>
      <c r="BU179" s="68" t="str">
        <f t="shared" si="63"/>
        <v/>
      </c>
      <c r="BV179" s="91" t="str">
        <f t="shared" si="64"/>
        <v/>
      </c>
      <c r="BW179" s="91" t="str">
        <f t="shared" si="65"/>
        <v/>
      </c>
      <c r="BX179" s="91" t="str">
        <f t="shared" si="66"/>
        <v/>
      </c>
      <c r="BY179" s="91" t="str">
        <f t="shared" si="67"/>
        <v/>
      </c>
    </row>
    <row r="180" spans="1:77" x14ac:dyDescent="0.35">
      <c r="A180" s="73">
        <f>'Student Tracking'!A179</f>
        <v>0</v>
      </c>
      <c r="B180" s="73">
        <f>'Student Tracking'!B179</f>
        <v>0</v>
      </c>
      <c r="C180" s="74">
        <f>'Student Tracking'!D179</f>
        <v>0</v>
      </c>
      <c r="D180" s="184" t="str">
        <f>IF('Student Tracking'!E179,'Student Tracking'!E179,"")</f>
        <v/>
      </c>
      <c r="E180" s="184" t="str">
        <f>IF('Student Tracking'!F179,'Student Tracking'!F179,"")</f>
        <v/>
      </c>
      <c r="F180" s="181"/>
      <c r="G180" s="39"/>
      <c r="H180" s="39"/>
      <c r="I180" s="39"/>
      <c r="J180" s="39"/>
      <c r="K180" s="39"/>
      <c r="L180" s="39"/>
      <c r="M180" s="39"/>
      <c r="N180" s="39"/>
      <c r="O180" s="39"/>
      <c r="P180" s="39"/>
      <c r="Q180" s="39"/>
      <c r="R180" s="39"/>
      <c r="S180" s="39"/>
      <c r="T180" s="39"/>
      <c r="U180" s="39"/>
      <c r="V180" s="39"/>
      <c r="W180" s="39"/>
      <c r="X180" s="39"/>
      <c r="Y180" s="39"/>
      <c r="Z180" s="39"/>
      <c r="AA180" s="181"/>
      <c r="AB180" s="39"/>
      <c r="AC180" s="39"/>
      <c r="AD180" s="39"/>
      <c r="AE180" s="39"/>
      <c r="AF180" s="39"/>
      <c r="AG180" s="39"/>
      <c r="AH180" s="39"/>
      <c r="AI180" s="39"/>
      <c r="AJ180" s="39"/>
      <c r="AK180" s="39"/>
      <c r="AL180" s="39"/>
      <c r="AM180" s="39"/>
      <c r="AN180" s="39"/>
      <c r="AO180" s="39"/>
      <c r="AP180" s="39"/>
      <c r="AQ180" s="39"/>
      <c r="AR180" s="39"/>
      <c r="AS180" s="39"/>
      <c r="AT180" s="39"/>
      <c r="AU180" s="39"/>
      <c r="AW180" s="145" t="str">
        <f t="shared" si="68"/>
        <v/>
      </c>
      <c r="AX180" s="146" t="str">
        <f t="shared" si="69"/>
        <v/>
      </c>
      <c r="AY180" s="147" t="str">
        <f t="shared" si="70"/>
        <v xml:space="preserve"> </v>
      </c>
      <c r="AZ180" s="145" t="str">
        <f t="shared" si="71"/>
        <v/>
      </c>
      <c r="BA180" s="146" t="str">
        <f t="shared" si="72"/>
        <v/>
      </c>
      <c r="BB180" s="147" t="str">
        <f t="shared" si="73"/>
        <v xml:space="preserve"> </v>
      </c>
      <c r="BC180" s="145" t="str">
        <f t="shared" si="74"/>
        <v/>
      </c>
      <c r="BD180" s="146" t="str">
        <f t="shared" si="75"/>
        <v/>
      </c>
      <c r="BE180" s="147" t="str">
        <f t="shared" si="76"/>
        <v xml:space="preserve"> </v>
      </c>
      <c r="BF180" s="145" t="str">
        <f t="shared" si="77"/>
        <v/>
      </c>
      <c r="BG180" s="146" t="str">
        <f t="shared" si="78"/>
        <v/>
      </c>
      <c r="BH180" s="148" t="str">
        <f t="shared" si="79"/>
        <v xml:space="preserve"> </v>
      </c>
      <c r="BI180" s="69" t="str">
        <f t="shared" si="80"/>
        <v/>
      </c>
      <c r="BJ180" s="70" t="str">
        <f t="shared" si="81"/>
        <v/>
      </c>
      <c r="BK180" s="142" t="str">
        <f t="shared" si="82"/>
        <v xml:space="preserve"> </v>
      </c>
      <c r="BL180" s="104"/>
      <c r="BM180" s="68">
        <f>COUNTIF('Student Tracking'!G179:N179,"&gt;=1")</f>
        <v>0</v>
      </c>
      <c r="BN180" s="104">
        <f>COUNTIF('Student Tracking'!G179:N179,"0")</f>
        <v>0</v>
      </c>
      <c r="BO180" s="85">
        <f t="shared" si="83"/>
        <v>0</v>
      </c>
      <c r="BP180" s="104" t="str">
        <f t="shared" si="61"/>
        <v/>
      </c>
      <c r="BQ180" s="104" t="str">
        <f t="shared" si="62"/>
        <v/>
      </c>
      <c r="BR180" s="104" t="str">
        <f t="shared" si="84"/>
        <v/>
      </c>
      <c r="BS180" s="303" t="str">
        <f t="shared" si="85"/>
        <v/>
      </c>
      <c r="BT180" s="104"/>
      <c r="BU180" s="68" t="str">
        <f t="shared" si="63"/>
        <v/>
      </c>
      <c r="BV180" s="91" t="str">
        <f t="shared" si="64"/>
        <v/>
      </c>
      <c r="BW180" s="91" t="str">
        <f t="shared" si="65"/>
        <v/>
      </c>
      <c r="BX180" s="91" t="str">
        <f t="shared" si="66"/>
        <v/>
      </c>
      <c r="BY180" s="91" t="str">
        <f t="shared" si="67"/>
        <v/>
      </c>
    </row>
    <row r="181" spans="1:77" x14ac:dyDescent="0.35">
      <c r="A181" s="73">
        <f>'Student Tracking'!A180</f>
        <v>0</v>
      </c>
      <c r="B181" s="73">
        <f>'Student Tracking'!B180</f>
        <v>0</v>
      </c>
      <c r="C181" s="74">
        <f>'Student Tracking'!D180</f>
        <v>0</v>
      </c>
      <c r="D181" s="184" t="str">
        <f>IF('Student Tracking'!E180,'Student Tracking'!E180,"")</f>
        <v/>
      </c>
      <c r="E181" s="184" t="str">
        <f>IF('Student Tracking'!F180,'Student Tracking'!F180,"")</f>
        <v/>
      </c>
      <c r="F181" s="182"/>
      <c r="G181" s="40"/>
      <c r="H181" s="40"/>
      <c r="I181" s="40"/>
      <c r="J181" s="40"/>
      <c r="K181" s="40"/>
      <c r="L181" s="40"/>
      <c r="M181" s="40"/>
      <c r="N181" s="40"/>
      <c r="O181" s="40"/>
      <c r="P181" s="40"/>
      <c r="Q181" s="40"/>
      <c r="R181" s="40"/>
      <c r="S181" s="40"/>
      <c r="T181" s="40"/>
      <c r="U181" s="40"/>
      <c r="V181" s="40"/>
      <c r="W181" s="40"/>
      <c r="X181" s="40"/>
      <c r="Y181" s="40"/>
      <c r="Z181" s="40"/>
      <c r="AA181" s="182"/>
      <c r="AB181" s="40"/>
      <c r="AC181" s="40"/>
      <c r="AD181" s="40"/>
      <c r="AE181" s="40"/>
      <c r="AF181" s="40"/>
      <c r="AG181" s="40"/>
      <c r="AH181" s="40"/>
      <c r="AI181" s="40"/>
      <c r="AJ181" s="40"/>
      <c r="AK181" s="40"/>
      <c r="AL181" s="40"/>
      <c r="AM181" s="40"/>
      <c r="AN181" s="40"/>
      <c r="AO181" s="40"/>
      <c r="AP181" s="40"/>
      <c r="AQ181" s="40"/>
      <c r="AR181" s="40"/>
      <c r="AS181" s="40"/>
      <c r="AT181" s="40"/>
      <c r="AU181" s="40"/>
      <c r="AW181" s="145" t="str">
        <f t="shared" si="68"/>
        <v/>
      </c>
      <c r="AX181" s="146" t="str">
        <f t="shared" si="69"/>
        <v/>
      </c>
      <c r="AY181" s="147" t="str">
        <f t="shared" si="70"/>
        <v xml:space="preserve"> </v>
      </c>
      <c r="AZ181" s="145" t="str">
        <f t="shared" si="71"/>
        <v/>
      </c>
      <c r="BA181" s="146" t="str">
        <f t="shared" si="72"/>
        <v/>
      </c>
      <c r="BB181" s="147" t="str">
        <f t="shared" si="73"/>
        <v xml:space="preserve"> </v>
      </c>
      <c r="BC181" s="145" t="str">
        <f t="shared" si="74"/>
        <v/>
      </c>
      <c r="BD181" s="146" t="str">
        <f t="shared" si="75"/>
        <v/>
      </c>
      <c r="BE181" s="147" t="str">
        <f t="shared" si="76"/>
        <v xml:space="preserve"> </v>
      </c>
      <c r="BF181" s="145" t="str">
        <f t="shared" si="77"/>
        <v/>
      </c>
      <c r="BG181" s="146" t="str">
        <f t="shared" si="78"/>
        <v/>
      </c>
      <c r="BH181" s="148" t="str">
        <f t="shared" si="79"/>
        <v xml:space="preserve"> </v>
      </c>
      <c r="BI181" s="69" t="str">
        <f t="shared" si="80"/>
        <v/>
      </c>
      <c r="BJ181" s="70" t="str">
        <f t="shared" si="81"/>
        <v/>
      </c>
      <c r="BK181" s="142" t="str">
        <f t="shared" si="82"/>
        <v xml:space="preserve"> </v>
      </c>
      <c r="BL181" s="104"/>
      <c r="BM181" s="68">
        <f>COUNTIF('Student Tracking'!G180:N180,"&gt;=1")</f>
        <v>0</v>
      </c>
      <c r="BN181" s="104">
        <f>COUNTIF('Student Tracking'!G180:N180,"0")</f>
        <v>0</v>
      </c>
      <c r="BO181" s="85">
        <f t="shared" si="83"/>
        <v>0</v>
      </c>
      <c r="BP181" s="104" t="str">
        <f t="shared" si="61"/>
        <v/>
      </c>
      <c r="BQ181" s="104" t="str">
        <f t="shared" si="62"/>
        <v/>
      </c>
      <c r="BR181" s="104" t="str">
        <f t="shared" si="84"/>
        <v/>
      </c>
      <c r="BS181" s="303" t="str">
        <f t="shared" si="85"/>
        <v/>
      </c>
      <c r="BT181" s="104"/>
      <c r="BU181" s="68" t="str">
        <f t="shared" si="63"/>
        <v/>
      </c>
      <c r="BV181" s="91" t="str">
        <f t="shared" si="64"/>
        <v/>
      </c>
      <c r="BW181" s="91" t="str">
        <f t="shared" si="65"/>
        <v/>
      </c>
      <c r="BX181" s="91" t="str">
        <f t="shared" si="66"/>
        <v/>
      </c>
      <c r="BY181" s="91" t="str">
        <f t="shared" si="67"/>
        <v/>
      </c>
    </row>
    <row r="182" spans="1:77" x14ac:dyDescent="0.35">
      <c r="A182" s="73">
        <f>'Student Tracking'!A181</f>
        <v>0</v>
      </c>
      <c r="B182" s="73">
        <f>'Student Tracking'!B181</f>
        <v>0</v>
      </c>
      <c r="C182" s="74">
        <f>'Student Tracking'!D181</f>
        <v>0</v>
      </c>
      <c r="D182" s="184" t="str">
        <f>IF('Student Tracking'!E181,'Student Tracking'!E181,"")</f>
        <v/>
      </c>
      <c r="E182" s="184" t="str">
        <f>IF('Student Tracking'!F181,'Student Tracking'!F181,"")</f>
        <v/>
      </c>
      <c r="F182" s="181"/>
      <c r="G182" s="39"/>
      <c r="H182" s="39"/>
      <c r="I182" s="39"/>
      <c r="J182" s="39"/>
      <c r="K182" s="39"/>
      <c r="L182" s="39"/>
      <c r="M182" s="39"/>
      <c r="N182" s="39"/>
      <c r="O182" s="39"/>
      <c r="P182" s="39"/>
      <c r="Q182" s="39"/>
      <c r="R182" s="39"/>
      <c r="S182" s="39"/>
      <c r="T182" s="39"/>
      <c r="U182" s="39"/>
      <c r="V182" s="39"/>
      <c r="W182" s="39"/>
      <c r="X182" s="39"/>
      <c r="Y182" s="39"/>
      <c r="Z182" s="39"/>
      <c r="AA182" s="181"/>
      <c r="AB182" s="39"/>
      <c r="AC182" s="39"/>
      <c r="AD182" s="39"/>
      <c r="AE182" s="39"/>
      <c r="AF182" s="39"/>
      <c r="AG182" s="39"/>
      <c r="AH182" s="39"/>
      <c r="AI182" s="39"/>
      <c r="AJ182" s="39"/>
      <c r="AK182" s="39"/>
      <c r="AL182" s="39"/>
      <c r="AM182" s="39"/>
      <c r="AN182" s="39"/>
      <c r="AO182" s="39"/>
      <c r="AP182" s="39"/>
      <c r="AQ182" s="39"/>
      <c r="AR182" s="39"/>
      <c r="AS182" s="39"/>
      <c r="AT182" s="39"/>
      <c r="AU182" s="39"/>
      <c r="AW182" s="145" t="str">
        <f t="shared" si="68"/>
        <v/>
      </c>
      <c r="AX182" s="146" t="str">
        <f t="shared" si="69"/>
        <v/>
      </c>
      <c r="AY182" s="147" t="str">
        <f t="shared" si="70"/>
        <v xml:space="preserve"> </v>
      </c>
      <c r="AZ182" s="145" t="str">
        <f t="shared" si="71"/>
        <v/>
      </c>
      <c r="BA182" s="146" t="str">
        <f t="shared" si="72"/>
        <v/>
      </c>
      <c r="BB182" s="147" t="str">
        <f t="shared" si="73"/>
        <v xml:space="preserve"> </v>
      </c>
      <c r="BC182" s="145" t="str">
        <f t="shared" si="74"/>
        <v/>
      </c>
      <c r="BD182" s="146" t="str">
        <f t="shared" si="75"/>
        <v/>
      </c>
      <c r="BE182" s="147" t="str">
        <f t="shared" si="76"/>
        <v xml:space="preserve"> </v>
      </c>
      <c r="BF182" s="145" t="str">
        <f t="shared" si="77"/>
        <v/>
      </c>
      <c r="BG182" s="146" t="str">
        <f t="shared" si="78"/>
        <v/>
      </c>
      <c r="BH182" s="148" t="str">
        <f t="shared" si="79"/>
        <v xml:space="preserve"> </v>
      </c>
      <c r="BI182" s="69" t="str">
        <f t="shared" si="80"/>
        <v/>
      </c>
      <c r="BJ182" s="70" t="str">
        <f t="shared" si="81"/>
        <v/>
      </c>
      <c r="BK182" s="142" t="str">
        <f t="shared" si="82"/>
        <v xml:space="preserve"> </v>
      </c>
      <c r="BL182" s="104"/>
      <c r="BM182" s="68">
        <f>COUNTIF('Student Tracking'!G181:N181,"&gt;=1")</f>
        <v>0</v>
      </c>
      <c r="BN182" s="104">
        <f>COUNTIF('Student Tracking'!G181:N181,"0")</f>
        <v>0</v>
      </c>
      <c r="BO182" s="85">
        <f t="shared" si="83"/>
        <v>0</v>
      </c>
      <c r="BP182" s="104" t="str">
        <f t="shared" si="61"/>
        <v/>
      </c>
      <c r="BQ182" s="104" t="str">
        <f t="shared" si="62"/>
        <v/>
      </c>
      <c r="BR182" s="104" t="str">
        <f t="shared" si="84"/>
        <v/>
      </c>
      <c r="BS182" s="303" t="str">
        <f t="shared" si="85"/>
        <v/>
      </c>
      <c r="BT182" s="104"/>
      <c r="BU182" s="68" t="str">
        <f t="shared" si="63"/>
        <v/>
      </c>
      <c r="BV182" s="91" t="str">
        <f t="shared" si="64"/>
        <v/>
      </c>
      <c r="BW182" s="91" t="str">
        <f t="shared" si="65"/>
        <v/>
      </c>
      <c r="BX182" s="91" t="str">
        <f t="shared" si="66"/>
        <v/>
      </c>
      <c r="BY182" s="91" t="str">
        <f t="shared" si="67"/>
        <v/>
      </c>
    </row>
    <row r="183" spans="1:77" x14ac:dyDescent="0.35">
      <c r="A183" s="73">
        <f>'Student Tracking'!A182</f>
        <v>0</v>
      </c>
      <c r="B183" s="73">
        <f>'Student Tracking'!B182</f>
        <v>0</v>
      </c>
      <c r="C183" s="74">
        <f>'Student Tracking'!D182</f>
        <v>0</v>
      </c>
      <c r="D183" s="184" t="str">
        <f>IF('Student Tracking'!E182,'Student Tracking'!E182,"")</f>
        <v/>
      </c>
      <c r="E183" s="184" t="str">
        <f>IF('Student Tracking'!F182,'Student Tracking'!F182,"")</f>
        <v/>
      </c>
      <c r="F183" s="182"/>
      <c r="G183" s="40"/>
      <c r="H183" s="40"/>
      <c r="I183" s="40"/>
      <c r="J183" s="40"/>
      <c r="K183" s="40"/>
      <c r="L183" s="40"/>
      <c r="M183" s="40"/>
      <c r="N183" s="40"/>
      <c r="O183" s="40"/>
      <c r="P183" s="40"/>
      <c r="Q183" s="40"/>
      <c r="R183" s="40"/>
      <c r="S183" s="40"/>
      <c r="T183" s="40"/>
      <c r="U183" s="40"/>
      <c r="V183" s="40"/>
      <c r="W183" s="40"/>
      <c r="X183" s="40"/>
      <c r="Y183" s="40"/>
      <c r="Z183" s="40"/>
      <c r="AA183" s="182"/>
      <c r="AB183" s="40"/>
      <c r="AC183" s="40"/>
      <c r="AD183" s="40"/>
      <c r="AE183" s="40"/>
      <c r="AF183" s="40"/>
      <c r="AG183" s="40"/>
      <c r="AH183" s="40"/>
      <c r="AI183" s="40"/>
      <c r="AJ183" s="40"/>
      <c r="AK183" s="40"/>
      <c r="AL183" s="40"/>
      <c r="AM183" s="40"/>
      <c r="AN183" s="40"/>
      <c r="AO183" s="40"/>
      <c r="AP183" s="40"/>
      <c r="AQ183" s="40"/>
      <c r="AR183" s="40"/>
      <c r="AS183" s="40"/>
      <c r="AT183" s="40"/>
      <c r="AU183" s="40"/>
      <c r="AW183" s="145" t="str">
        <f t="shared" si="68"/>
        <v/>
      </c>
      <c r="AX183" s="146" t="str">
        <f t="shared" si="69"/>
        <v/>
      </c>
      <c r="AY183" s="147" t="str">
        <f t="shared" si="70"/>
        <v xml:space="preserve"> </v>
      </c>
      <c r="AZ183" s="145" t="str">
        <f t="shared" si="71"/>
        <v/>
      </c>
      <c r="BA183" s="146" t="str">
        <f t="shared" si="72"/>
        <v/>
      </c>
      <c r="BB183" s="147" t="str">
        <f t="shared" si="73"/>
        <v xml:space="preserve"> </v>
      </c>
      <c r="BC183" s="145" t="str">
        <f t="shared" si="74"/>
        <v/>
      </c>
      <c r="BD183" s="146" t="str">
        <f t="shared" si="75"/>
        <v/>
      </c>
      <c r="BE183" s="147" t="str">
        <f t="shared" si="76"/>
        <v xml:space="preserve"> </v>
      </c>
      <c r="BF183" s="145" t="str">
        <f t="shared" si="77"/>
        <v/>
      </c>
      <c r="BG183" s="146" t="str">
        <f t="shared" si="78"/>
        <v/>
      </c>
      <c r="BH183" s="148" t="str">
        <f t="shared" si="79"/>
        <v xml:space="preserve"> </v>
      </c>
      <c r="BI183" s="69" t="str">
        <f t="shared" si="80"/>
        <v/>
      </c>
      <c r="BJ183" s="70" t="str">
        <f t="shared" si="81"/>
        <v/>
      </c>
      <c r="BK183" s="142" t="str">
        <f t="shared" si="82"/>
        <v xml:space="preserve"> </v>
      </c>
      <c r="BL183" s="104"/>
      <c r="BM183" s="68">
        <f>COUNTIF('Student Tracking'!G182:N182,"&gt;=1")</f>
        <v>0</v>
      </c>
      <c r="BN183" s="104">
        <f>COUNTIF('Student Tracking'!G182:N182,"0")</f>
        <v>0</v>
      </c>
      <c r="BO183" s="85">
        <f t="shared" si="83"/>
        <v>0</v>
      </c>
      <c r="BP183" s="104" t="str">
        <f t="shared" si="61"/>
        <v/>
      </c>
      <c r="BQ183" s="104" t="str">
        <f t="shared" si="62"/>
        <v/>
      </c>
      <c r="BR183" s="104" t="str">
        <f t="shared" si="84"/>
        <v/>
      </c>
      <c r="BS183" s="303" t="str">
        <f t="shared" si="85"/>
        <v/>
      </c>
      <c r="BT183" s="104"/>
      <c r="BU183" s="68" t="str">
        <f t="shared" si="63"/>
        <v/>
      </c>
      <c r="BV183" s="91" t="str">
        <f t="shared" si="64"/>
        <v/>
      </c>
      <c r="BW183" s="91" t="str">
        <f t="shared" si="65"/>
        <v/>
      </c>
      <c r="BX183" s="91" t="str">
        <f t="shared" si="66"/>
        <v/>
      </c>
      <c r="BY183" s="91" t="str">
        <f t="shared" si="67"/>
        <v/>
      </c>
    </row>
    <row r="184" spans="1:77" x14ac:dyDescent="0.35">
      <c r="A184" s="73">
        <f>'Student Tracking'!A183</f>
        <v>0</v>
      </c>
      <c r="B184" s="73">
        <f>'Student Tracking'!B183</f>
        <v>0</v>
      </c>
      <c r="C184" s="74">
        <f>'Student Tracking'!D183</f>
        <v>0</v>
      </c>
      <c r="D184" s="184" t="str">
        <f>IF('Student Tracking'!E183,'Student Tracking'!E183,"")</f>
        <v/>
      </c>
      <c r="E184" s="184" t="str">
        <f>IF('Student Tracking'!F183,'Student Tracking'!F183,"")</f>
        <v/>
      </c>
      <c r="F184" s="181"/>
      <c r="G184" s="39"/>
      <c r="H184" s="39"/>
      <c r="I184" s="39"/>
      <c r="J184" s="39"/>
      <c r="K184" s="39"/>
      <c r="L184" s="39"/>
      <c r="M184" s="39"/>
      <c r="N184" s="39"/>
      <c r="O184" s="39"/>
      <c r="P184" s="39"/>
      <c r="Q184" s="39"/>
      <c r="R184" s="39"/>
      <c r="S184" s="39"/>
      <c r="T184" s="39"/>
      <c r="U184" s="39"/>
      <c r="V184" s="39"/>
      <c r="W184" s="39"/>
      <c r="X184" s="39"/>
      <c r="Y184" s="39"/>
      <c r="Z184" s="39"/>
      <c r="AA184" s="181"/>
      <c r="AB184" s="39"/>
      <c r="AC184" s="39"/>
      <c r="AD184" s="39"/>
      <c r="AE184" s="39"/>
      <c r="AF184" s="39"/>
      <c r="AG184" s="39"/>
      <c r="AH184" s="39"/>
      <c r="AI184" s="39"/>
      <c r="AJ184" s="39"/>
      <c r="AK184" s="39"/>
      <c r="AL184" s="39"/>
      <c r="AM184" s="39"/>
      <c r="AN184" s="39"/>
      <c r="AO184" s="39"/>
      <c r="AP184" s="39"/>
      <c r="AQ184" s="39"/>
      <c r="AR184" s="39"/>
      <c r="AS184" s="39"/>
      <c r="AT184" s="39"/>
      <c r="AU184" s="39"/>
      <c r="AW184" s="145" t="str">
        <f t="shared" si="68"/>
        <v/>
      </c>
      <c r="AX184" s="146" t="str">
        <f t="shared" si="69"/>
        <v/>
      </c>
      <c r="AY184" s="147" t="str">
        <f t="shared" si="70"/>
        <v xml:space="preserve"> </v>
      </c>
      <c r="AZ184" s="145" t="str">
        <f t="shared" si="71"/>
        <v/>
      </c>
      <c r="BA184" s="146" t="str">
        <f t="shared" si="72"/>
        <v/>
      </c>
      <c r="BB184" s="147" t="str">
        <f t="shared" si="73"/>
        <v xml:space="preserve"> </v>
      </c>
      <c r="BC184" s="145" t="str">
        <f t="shared" si="74"/>
        <v/>
      </c>
      <c r="BD184" s="146" t="str">
        <f t="shared" si="75"/>
        <v/>
      </c>
      <c r="BE184" s="147" t="str">
        <f t="shared" si="76"/>
        <v xml:space="preserve"> </v>
      </c>
      <c r="BF184" s="145" t="str">
        <f t="shared" si="77"/>
        <v/>
      </c>
      <c r="BG184" s="146" t="str">
        <f t="shared" si="78"/>
        <v/>
      </c>
      <c r="BH184" s="148" t="str">
        <f t="shared" si="79"/>
        <v xml:space="preserve"> </v>
      </c>
      <c r="BI184" s="69" t="str">
        <f t="shared" si="80"/>
        <v/>
      </c>
      <c r="BJ184" s="70" t="str">
        <f t="shared" si="81"/>
        <v/>
      </c>
      <c r="BK184" s="142" t="str">
        <f t="shared" si="82"/>
        <v xml:space="preserve"> </v>
      </c>
      <c r="BL184" s="104"/>
      <c r="BM184" s="68">
        <f>COUNTIF('Student Tracking'!G183:N183,"&gt;=1")</f>
        <v>0</v>
      </c>
      <c r="BN184" s="104">
        <f>COUNTIF('Student Tracking'!G183:N183,"0")</f>
        <v>0</v>
      </c>
      <c r="BO184" s="85">
        <f t="shared" si="83"/>
        <v>0</v>
      </c>
      <c r="BP184" s="104" t="str">
        <f t="shared" si="61"/>
        <v/>
      </c>
      <c r="BQ184" s="104" t="str">
        <f t="shared" si="62"/>
        <v/>
      </c>
      <c r="BR184" s="104" t="str">
        <f t="shared" si="84"/>
        <v/>
      </c>
      <c r="BS184" s="303" t="str">
        <f t="shared" si="85"/>
        <v/>
      </c>
      <c r="BT184" s="104"/>
      <c r="BU184" s="68" t="str">
        <f t="shared" si="63"/>
        <v/>
      </c>
      <c r="BV184" s="91" t="str">
        <f t="shared" si="64"/>
        <v/>
      </c>
      <c r="BW184" s="91" t="str">
        <f t="shared" si="65"/>
        <v/>
      </c>
      <c r="BX184" s="91" t="str">
        <f t="shared" si="66"/>
        <v/>
      </c>
      <c r="BY184" s="91" t="str">
        <f t="shared" si="67"/>
        <v/>
      </c>
    </row>
    <row r="185" spans="1:77" x14ac:dyDescent="0.35">
      <c r="A185" s="73">
        <f>'Student Tracking'!A184</f>
        <v>0</v>
      </c>
      <c r="B185" s="73">
        <f>'Student Tracking'!B184</f>
        <v>0</v>
      </c>
      <c r="C185" s="74">
        <f>'Student Tracking'!D184</f>
        <v>0</v>
      </c>
      <c r="D185" s="184" t="str">
        <f>IF('Student Tracking'!E184,'Student Tracking'!E184,"")</f>
        <v/>
      </c>
      <c r="E185" s="184" t="str">
        <f>IF('Student Tracking'!F184,'Student Tracking'!F184,"")</f>
        <v/>
      </c>
      <c r="F185" s="182"/>
      <c r="G185" s="40"/>
      <c r="H185" s="40"/>
      <c r="I185" s="40"/>
      <c r="J185" s="40"/>
      <c r="K185" s="40"/>
      <c r="L185" s="40"/>
      <c r="M185" s="40"/>
      <c r="N185" s="40"/>
      <c r="O185" s="40"/>
      <c r="P185" s="40"/>
      <c r="Q185" s="40"/>
      <c r="R185" s="40"/>
      <c r="S185" s="40"/>
      <c r="T185" s="40"/>
      <c r="U185" s="40"/>
      <c r="V185" s="40"/>
      <c r="W185" s="40"/>
      <c r="X185" s="40"/>
      <c r="Y185" s="40"/>
      <c r="Z185" s="40"/>
      <c r="AA185" s="182"/>
      <c r="AB185" s="40"/>
      <c r="AC185" s="40"/>
      <c r="AD185" s="40"/>
      <c r="AE185" s="40"/>
      <c r="AF185" s="40"/>
      <c r="AG185" s="40"/>
      <c r="AH185" s="40"/>
      <c r="AI185" s="40"/>
      <c r="AJ185" s="40"/>
      <c r="AK185" s="40"/>
      <c r="AL185" s="40"/>
      <c r="AM185" s="40"/>
      <c r="AN185" s="40"/>
      <c r="AO185" s="40"/>
      <c r="AP185" s="40"/>
      <c r="AQ185" s="40"/>
      <c r="AR185" s="40"/>
      <c r="AS185" s="40"/>
      <c r="AT185" s="40"/>
      <c r="AU185" s="40"/>
      <c r="AW185" s="145" t="str">
        <f t="shared" si="68"/>
        <v/>
      </c>
      <c r="AX185" s="146" t="str">
        <f t="shared" si="69"/>
        <v/>
      </c>
      <c r="AY185" s="147" t="str">
        <f t="shared" si="70"/>
        <v xml:space="preserve"> </v>
      </c>
      <c r="AZ185" s="145" t="str">
        <f t="shared" si="71"/>
        <v/>
      </c>
      <c r="BA185" s="146" t="str">
        <f t="shared" si="72"/>
        <v/>
      </c>
      <c r="BB185" s="147" t="str">
        <f t="shared" si="73"/>
        <v xml:space="preserve"> </v>
      </c>
      <c r="BC185" s="145" t="str">
        <f t="shared" si="74"/>
        <v/>
      </c>
      <c r="BD185" s="146" t="str">
        <f t="shared" si="75"/>
        <v/>
      </c>
      <c r="BE185" s="147" t="str">
        <f t="shared" si="76"/>
        <v xml:space="preserve"> </v>
      </c>
      <c r="BF185" s="145" t="str">
        <f t="shared" si="77"/>
        <v/>
      </c>
      <c r="BG185" s="146" t="str">
        <f t="shared" si="78"/>
        <v/>
      </c>
      <c r="BH185" s="148" t="str">
        <f t="shared" si="79"/>
        <v xml:space="preserve"> </v>
      </c>
      <c r="BI185" s="69" t="str">
        <f t="shared" si="80"/>
        <v/>
      </c>
      <c r="BJ185" s="70" t="str">
        <f t="shared" si="81"/>
        <v/>
      </c>
      <c r="BK185" s="142" t="str">
        <f t="shared" si="82"/>
        <v xml:space="preserve"> </v>
      </c>
      <c r="BL185" s="104"/>
      <c r="BM185" s="68">
        <f>COUNTIF('Student Tracking'!G184:N184,"&gt;=1")</f>
        <v>0</v>
      </c>
      <c r="BN185" s="104">
        <f>COUNTIF('Student Tracking'!G184:N184,"0")</f>
        <v>0</v>
      </c>
      <c r="BO185" s="85">
        <f t="shared" si="83"/>
        <v>0</v>
      </c>
      <c r="BP185" s="104" t="str">
        <f t="shared" si="61"/>
        <v/>
      </c>
      <c r="BQ185" s="104" t="str">
        <f t="shared" si="62"/>
        <v/>
      </c>
      <c r="BR185" s="104" t="str">
        <f t="shared" si="84"/>
        <v/>
      </c>
      <c r="BS185" s="303" t="str">
        <f t="shared" si="85"/>
        <v/>
      </c>
      <c r="BT185" s="104"/>
      <c r="BU185" s="68" t="str">
        <f t="shared" si="63"/>
        <v/>
      </c>
      <c r="BV185" s="91" t="str">
        <f t="shared" si="64"/>
        <v/>
      </c>
      <c r="BW185" s="91" t="str">
        <f t="shared" si="65"/>
        <v/>
      </c>
      <c r="BX185" s="91" t="str">
        <f t="shared" si="66"/>
        <v/>
      </c>
      <c r="BY185" s="91" t="str">
        <f t="shared" si="67"/>
        <v/>
      </c>
    </row>
    <row r="186" spans="1:77" x14ac:dyDescent="0.35">
      <c r="A186" s="73">
        <f>'Student Tracking'!A185</f>
        <v>0</v>
      </c>
      <c r="B186" s="73">
        <f>'Student Tracking'!B185</f>
        <v>0</v>
      </c>
      <c r="C186" s="74">
        <f>'Student Tracking'!D185</f>
        <v>0</v>
      </c>
      <c r="D186" s="184" t="str">
        <f>IF('Student Tracking'!E185,'Student Tracking'!E185,"")</f>
        <v/>
      </c>
      <c r="E186" s="184" t="str">
        <f>IF('Student Tracking'!F185,'Student Tracking'!F185,"")</f>
        <v/>
      </c>
      <c r="F186" s="181"/>
      <c r="G186" s="39"/>
      <c r="H186" s="39"/>
      <c r="I186" s="39"/>
      <c r="J186" s="39"/>
      <c r="K186" s="39"/>
      <c r="L186" s="39"/>
      <c r="M186" s="39"/>
      <c r="N186" s="39"/>
      <c r="O186" s="39"/>
      <c r="P186" s="39"/>
      <c r="Q186" s="39"/>
      <c r="R186" s="39"/>
      <c r="S186" s="39"/>
      <c r="T186" s="39"/>
      <c r="U186" s="39"/>
      <c r="V186" s="39"/>
      <c r="W186" s="39"/>
      <c r="X186" s="39"/>
      <c r="Y186" s="39"/>
      <c r="Z186" s="39"/>
      <c r="AA186" s="181"/>
      <c r="AB186" s="39"/>
      <c r="AC186" s="39"/>
      <c r="AD186" s="39"/>
      <c r="AE186" s="39"/>
      <c r="AF186" s="39"/>
      <c r="AG186" s="39"/>
      <c r="AH186" s="39"/>
      <c r="AI186" s="39"/>
      <c r="AJ186" s="39"/>
      <c r="AK186" s="39"/>
      <c r="AL186" s="39"/>
      <c r="AM186" s="39"/>
      <c r="AN186" s="39"/>
      <c r="AO186" s="39"/>
      <c r="AP186" s="39"/>
      <c r="AQ186" s="39"/>
      <c r="AR186" s="39"/>
      <c r="AS186" s="39"/>
      <c r="AT186" s="39"/>
      <c r="AU186" s="39"/>
      <c r="AW186" s="145" t="str">
        <f t="shared" si="68"/>
        <v/>
      </c>
      <c r="AX186" s="146" t="str">
        <f t="shared" si="69"/>
        <v/>
      </c>
      <c r="AY186" s="147" t="str">
        <f t="shared" si="70"/>
        <v xml:space="preserve"> </v>
      </c>
      <c r="AZ186" s="145" t="str">
        <f t="shared" si="71"/>
        <v/>
      </c>
      <c r="BA186" s="146" t="str">
        <f t="shared" si="72"/>
        <v/>
      </c>
      <c r="BB186" s="147" t="str">
        <f t="shared" si="73"/>
        <v xml:space="preserve"> </v>
      </c>
      <c r="BC186" s="145" t="str">
        <f t="shared" si="74"/>
        <v/>
      </c>
      <c r="BD186" s="146" t="str">
        <f t="shared" si="75"/>
        <v/>
      </c>
      <c r="BE186" s="147" t="str">
        <f t="shared" si="76"/>
        <v xml:space="preserve"> </v>
      </c>
      <c r="BF186" s="145" t="str">
        <f t="shared" si="77"/>
        <v/>
      </c>
      <c r="BG186" s="146" t="str">
        <f t="shared" si="78"/>
        <v/>
      </c>
      <c r="BH186" s="148" t="str">
        <f t="shared" si="79"/>
        <v xml:space="preserve"> </v>
      </c>
      <c r="BI186" s="69" t="str">
        <f t="shared" si="80"/>
        <v/>
      </c>
      <c r="BJ186" s="70" t="str">
        <f t="shared" si="81"/>
        <v/>
      </c>
      <c r="BK186" s="142" t="str">
        <f t="shared" si="82"/>
        <v xml:space="preserve"> </v>
      </c>
      <c r="BL186" s="104"/>
      <c r="BM186" s="68">
        <f>COUNTIF('Student Tracking'!G185:N185,"&gt;=1")</f>
        <v>0</v>
      </c>
      <c r="BN186" s="104">
        <f>COUNTIF('Student Tracking'!G185:N185,"0")</f>
        <v>0</v>
      </c>
      <c r="BO186" s="85">
        <f t="shared" si="83"/>
        <v>0</v>
      </c>
      <c r="BP186" s="104" t="str">
        <f t="shared" si="61"/>
        <v/>
      </c>
      <c r="BQ186" s="104" t="str">
        <f t="shared" si="62"/>
        <v/>
      </c>
      <c r="BR186" s="104" t="str">
        <f t="shared" si="84"/>
        <v/>
      </c>
      <c r="BS186" s="303" t="str">
        <f t="shared" si="85"/>
        <v/>
      </c>
      <c r="BT186" s="104"/>
      <c r="BU186" s="68" t="str">
        <f t="shared" si="63"/>
        <v/>
      </c>
      <c r="BV186" s="91" t="str">
        <f t="shared" si="64"/>
        <v/>
      </c>
      <c r="BW186" s="91" t="str">
        <f t="shared" si="65"/>
        <v/>
      </c>
      <c r="BX186" s="91" t="str">
        <f t="shared" si="66"/>
        <v/>
      </c>
      <c r="BY186" s="91" t="str">
        <f t="shared" si="67"/>
        <v/>
      </c>
    </row>
    <row r="187" spans="1:77" x14ac:dyDescent="0.35">
      <c r="A187" s="73">
        <f>'Student Tracking'!A186</f>
        <v>0</v>
      </c>
      <c r="B187" s="73">
        <f>'Student Tracking'!B186</f>
        <v>0</v>
      </c>
      <c r="C187" s="74">
        <f>'Student Tracking'!D186</f>
        <v>0</v>
      </c>
      <c r="D187" s="184" t="str">
        <f>IF('Student Tracking'!E186,'Student Tracking'!E186,"")</f>
        <v/>
      </c>
      <c r="E187" s="184" t="str">
        <f>IF('Student Tracking'!F186,'Student Tracking'!F186,"")</f>
        <v/>
      </c>
      <c r="F187" s="182"/>
      <c r="G187" s="40"/>
      <c r="H187" s="40"/>
      <c r="I187" s="40"/>
      <c r="J187" s="40"/>
      <c r="K187" s="40"/>
      <c r="L187" s="40"/>
      <c r="M187" s="40"/>
      <c r="N187" s="40"/>
      <c r="O187" s="40"/>
      <c r="P187" s="40"/>
      <c r="Q187" s="40"/>
      <c r="R187" s="40"/>
      <c r="S187" s="40"/>
      <c r="T187" s="40"/>
      <c r="U187" s="40"/>
      <c r="V187" s="40"/>
      <c r="W187" s="40"/>
      <c r="X187" s="40"/>
      <c r="Y187" s="40"/>
      <c r="Z187" s="40"/>
      <c r="AA187" s="182"/>
      <c r="AB187" s="40"/>
      <c r="AC187" s="40"/>
      <c r="AD187" s="40"/>
      <c r="AE187" s="40"/>
      <c r="AF187" s="40"/>
      <c r="AG187" s="40"/>
      <c r="AH187" s="40"/>
      <c r="AI187" s="40"/>
      <c r="AJ187" s="40"/>
      <c r="AK187" s="40"/>
      <c r="AL187" s="40"/>
      <c r="AM187" s="40"/>
      <c r="AN187" s="40"/>
      <c r="AO187" s="40"/>
      <c r="AP187" s="40"/>
      <c r="AQ187" s="40"/>
      <c r="AR187" s="40"/>
      <c r="AS187" s="40"/>
      <c r="AT187" s="40"/>
      <c r="AU187" s="40"/>
      <c r="AW187" s="145" t="str">
        <f t="shared" si="68"/>
        <v/>
      </c>
      <c r="AX187" s="146" t="str">
        <f t="shared" si="69"/>
        <v/>
      </c>
      <c r="AY187" s="147" t="str">
        <f t="shared" si="70"/>
        <v xml:space="preserve"> </v>
      </c>
      <c r="AZ187" s="145" t="str">
        <f t="shared" si="71"/>
        <v/>
      </c>
      <c r="BA187" s="146" t="str">
        <f t="shared" si="72"/>
        <v/>
      </c>
      <c r="BB187" s="147" t="str">
        <f t="shared" si="73"/>
        <v xml:space="preserve"> </v>
      </c>
      <c r="BC187" s="145" t="str">
        <f t="shared" si="74"/>
        <v/>
      </c>
      <c r="BD187" s="146" t="str">
        <f t="shared" si="75"/>
        <v/>
      </c>
      <c r="BE187" s="147" t="str">
        <f t="shared" si="76"/>
        <v xml:space="preserve"> </v>
      </c>
      <c r="BF187" s="145" t="str">
        <f t="shared" si="77"/>
        <v/>
      </c>
      <c r="BG187" s="146" t="str">
        <f t="shared" si="78"/>
        <v/>
      </c>
      <c r="BH187" s="148" t="str">
        <f t="shared" si="79"/>
        <v xml:space="preserve"> </v>
      </c>
      <c r="BI187" s="69" t="str">
        <f t="shared" si="80"/>
        <v/>
      </c>
      <c r="BJ187" s="70" t="str">
        <f t="shared" si="81"/>
        <v/>
      </c>
      <c r="BK187" s="142" t="str">
        <f t="shared" si="82"/>
        <v xml:space="preserve"> </v>
      </c>
      <c r="BL187" s="104"/>
      <c r="BM187" s="68">
        <f>COUNTIF('Student Tracking'!G186:N186,"&gt;=1")</f>
        <v>0</v>
      </c>
      <c r="BN187" s="104">
        <f>COUNTIF('Student Tracking'!G186:N186,"0")</f>
        <v>0</v>
      </c>
      <c r="BO187" s="85">
        <f t="shared" si="83"/>
        <v>0</v>
      </c>
      <c r="BP187" s="104" t="str">
        <f t="shared" si="61"/>
        <v/>
      </c>
      <c r="BQ187" s="104" t="str">
        <f t="shared" si="62"/>
        <v/>
      </c>
      <c r="BR187" s="104" t="str">
        <f t="shared" si="84"/>
        <v/>
      </c>
      <c r="BS187" s="303" t="str">
        <f t="shared" si="85"/>
        <v/>
      </c>
      <c r="BT187" s="104"/>
      <c r="BU187" s="68" t="str">
        <f t="shared" si="63"/>
        <v/>
      </c>
      <c r="BV187" s="91" t="str">
        <f t="shared" si="64"/>
        <v/>
      </c>
      <c r="BW187" s="91" t="str">
        <f t="shared" si="65"/>
        <v/>
      </c>
      <c r="BX187" s="91" t="str">
        <f t="shared" si="66"/>
        <v/>
      </c>
      <c r="BY187" s="91" t="str">
        <f t="shared" si="67"/>
        <v/>
      </c>
    </row>
    <row r="188" spans="1:77" x14ac:dyDescent="0.35">
      <c r="A188" s="73">
        <f>'Student Tracking'!A187</f>
        <v>0</v>
      </c>
      <c r="B188" s="73">
        <f>'Student Tracking'!B187</f>
        <v>0</v>
      </c>
      <c r="C188" s="74">
        <f>'Student Tracking'!D187</f>
        <v>0</v>
      </c>
      <c r="D188" s="184" t="str">
        <f>IF('Student Tracking'!E187,'Student Tracking'!E187,"")</f>
        <v/>
      </c>
      <c r="E188" s="184" t="str">
        <f>IF('Student Tracking'!F187,'Student Tracking'!F187,"")</f>
        <v/>
      </c>
      <c r="F188" s="181"/>
      <c r="G188" s="39"/>
      <c r="H188" s="39"/>
      <c r="I188" s="39"/>
      <c r="J188" s="39"/>
      <c r="K188" s="39"/>
      <c r="L188" s="39"/>
      <c r="M188" s="39"/>
      <c r="N188" s="39"/>
      <c r="O188" s="39"/>
      <c r="P188" s="39"/>
      <c r="Q188" s="39"/>
      <c r="R188" s="39"/>
      <c r="S188" s="39"/>
      <c r="T188" s="39"/>
      <c r="U188" s="39"/>
      <c r="V188" s="39"/>
      <c r="W188" s="39"/>
      <c r="X188" s="39"/>
      <c r="Y188" s="39"/>
      <c r="Z188" s="39"/>
      <c r="AA188" s="181"/>
      <c r="AB188" s="39"/>
      <c r="AC188" s="39"/>
      <c r="AD188" s="39"/>
      <c r="AE188" s="39"/>
      <c r="AF188" s="39"/>
      <c r="AG188" s="39"/>
      <c r="AH188" s="39"/>
      <c r="AI188" s="39"/>
      <c r="AJ188" s="39"/>
      <c r="AK188" s="39"/>
      <c r="AL188" s="39"/>
      <c r="AM188" s="39"/>
      <c r="AN188" s="39"/>
      <c r="AO188" s="39"/>
      <c r="AP188" s="39"/>
      <c r="AQ188" s="39"/>
      <c r="AR188" s="39"/>
      <c r="AS188" s="39"/>
      <c r="AT188" s="39"/>
      <c r="AU188" s="39"/>
      <c r="AW188" s="145" t="str">
        <f t="shared" si="68"/>
        <v/>
      </c>
      <c r="AX188" s="146" t="str">
        <f t="shared" si="69"/>
        <v/>
      </c>
      <c r="AY188" s="147" t="str">
        <f t="shared" si="70"/>
        <v xml:space="preserve"> </v>
      </c>
      <c r="AZ188" s="145" t="str">
        <f t="shared" si="71"/>
        <v/>
      </c>
      <c r="BA188" s="146" t="str">
        <f t="shared" si="72"/>
        <v/>
      </c>
      <c r="BB188" s="147" t="str">
        <f t="shared" si="73"/>
        <v xml:space="preserve"> </v>
      </c>
      <c r="BC188" s="145" t="str">
        <f t="shared" si="74"/>
        <v/>
      </c>
      <c r="BD188" s="146" t="str">
        <f t="shared" si="75"/>
        <v/>
      </c>
      <c r="BE188" s="147" t="str">
        <f t="shared" si="76"/>
        <v xml:space="preserve"> </v>
      </c>
      <c r="BF188" s="145" t="str">
        <f t="shared" si="77"/>
        <v/>
      </c>
      <c r="BG188" s="146" t="str">
        <f t="shared" si="78"/>
        <v/>
      </c>
      <c r="BH188" s="148" t="str">
        <f t="shared" si="79"/>
        <v xml:space="preserve"> </v>
      </c>
      <c r="BI188" s="69" t="str">
        <f t="shared" si="80"/>
        <v/>
      </c>
      <c r="BJ188" s="70" t="str">
        <f t="shared" si="81"/>
        <v/>
      </c>
      <c r="BK188" s="142" t="str">
        <f t="shared" si="82"/>
        <v xml:space="preserve"> </v>
      </c>
      <c r="BL188" s="104"/>
      <c r="BM188" s="68">
        <f>COUNTIF('Student Tracking'!G187:N187,"&gt;=1")</f>
        <v>0</v>
      </c>
      <c r="BN188" s="104">
        <f>COUNTIF('Student Tracking'!G187:N187,"0")</f>
        <v>0</v>
      </c>
      <c r="BO188" s="85">
        <f t="shared" si="83"/>
        <v>0</v>
      </c>
      <c r="BP188" s="104" t="str">
        <f t="shared" si="61"/>
        <v/>
      </c>
      <c r="BQ188" s="104" t="str">
        <f t="shared" si="62"/>
        <v/>
      </c>
      <c r="BR188" s="104" t="str">
        <f t="shared" si="84"/>
        <v/>
      </c>
      <c r="BS188" s="303" t="str">
        <f t="shared" si="85"/>
        <v/>
      </c>
      <c r="BT188" s="104"/>
      <c r="BU188" s="68" t="str">
        <f t="shared" si="63"/>
        <v/>
      </c>
      <c r="BV188" s="91" t="str">
        <f t="shared" si="64"/>
        <v/>
      </c>
      <c r="BW188" s="91" t="str">
        <f t="shared" si="65"/>
        <v/>
      </c>
      <c r="BX188" s="91" t="str">
        <f t="shared" si="66"/>
        <v/>
      </c>
      <c r="BY188" s="91" t="str">
        <f t="shared" si="67"/>
        <v/>
      </c>
    </row>
    <row r="189" spans="1:77" x14ac:dyDescent="0.35">
      <c r="A189" s="73">
        <f>'Student Tracking'!A188</f>
        <v>0</v>
      </c>
      <c r="B189" s="73">
        <f>'Student Tracking'!B188</f>
        <v>0</v>
      </c>
      <c r="C189" s="74">
        <f>'Student Tracking'!D188</f>
        <v>0</v>
      </c>
      <c r="D189" s="184" t="str">
        <f>IF('Student Tracking'!E188,'Student Tracking'!E188,"")</f>
        <v/>
      </c>
      <c r="E189" s="184" t="str">
        <f>IF('Student Tracking'!F188,'Student Tracking'!F188,"")</f>
        <v/>
      </c>
      <c r="F189" s="182"/>
      <c r="G189" s="40"/>
      <c r="H189" s="40"/>
      <c r="I189" s="40"/>
      <c r="J189" s="40"/>
      <c r="K189" s="40"/>
      <c r="L189" s="40"/>
      <c r="M189" s="40"/>
      <c r="N189" s="40"/>
      <c r="O189" s="40"/>
      <c r="P189" s="40"/>
      <c r="Q189" s="40"/>
      <c r="R189" s="40"/>
      <c r="S189" s="40"/>
      <c r="T189" s="40"/>
      <c r="U189" s="40"/>
      <c r="V189" s="40"/>
      <c r="W189" s="40"/>
      <c r="X189" s="40"/>
      <c r="Y189" s="40"/>
      <c r="Z189" s="40"/>
      <c r="AA189" s="182"/>
      <c r="AB189" s="40"/>
      <c r="AC189" s="40"/>
      <c r="AD189" s="40"/>
      <c r="AE189" s="40"/>
      <c r="AF189" s="40"/>
      <c r="AG189" s="40"/>
      <c r="AH189" s="40"/>
      <c r="AI189" s="40"/>
      <c r="AJ189" s="40"/>
      <c r="AK189" s="40"/>
      <c r="AL189" s="40"/>
      <c r="AM189" s="40"/>
      <c r="AN189" s="40"/>
      <c r="AO189" s="40"/>
      <c r="AP189" s="40"/>
      <c r="AQ189" s="40"/>
      <c r="AR189" s="40"/>
      <c r="AS189" s="40"/>
      <c r="AT189" s="40"/>
      <c r="AU189" s="40"/>
      <c r="AW189" s="145" t="str">
        <f t="shared" si="68"/>
        <v/>
      </c>
      <c r="AX189" s="146" t="str">
        <f t="shared" si="69"/>
        <v/>
      </c>
      <c r="AY189" s="147" t="str">
        <f t="shared" si="70"/>
        <v xml:space="preserve"> </v>
      </c>
      <c r="AZ189" s="145" t="str">
        <f t="shared" si="71"/>
        <v/>
      </c>
      <c r="BA189" s="146" t="str">
        <f t="shared" si="72"/>
        <v/>
      </c>
      <c r="BB189" s="147" t="str">
        <f t="shared" si="73"/>
        <v xml:space="preserve"> </v>
      </c>
      <c r="BC189" s="145" t="str">
        <f t="shared" si="74"/>
        <v/>
      </c>
      <c r="BD189" s="146" t="str">
        <f t="shared" si="75"/>
        <v/>
      </c>
      <c r="BE189" s="147" t="str">
        <f t="shared" si="76"/>
        <v xml:space="preserve"> </v>
      </c>
      <c r="BF189" s="145" t="str">
        <f t="shared" si="77"/>
        <v/>
      </c>
      <c r="BG189" s="146" t="str">
        <f t="shared" si="78"/>
        <v/>
      </c>
      <c r="BH189" s="148" t="str">
        <f t="shared" si="79"/>
        <v xml:space="preserve"> </v>
      </c>
      <c r="BI189" s="69" t="str">
        <f t="shared" si="80"/>
        <v/>
      </c>
      <c r="BJ189" s="70" t="str">
        <f t="shared" si="81"/>
        <v/>
      </c>
      <c r="BK189" s="142" t="str">
        <f t="shared" si="82"/>
        <v xml:space="preserve"> </v>
      </c>
      <c r="BL189" s="104"/>
      <c r="BM189" s="68">
        <f>COUNTIF('Student Tracking'!G188:N188,"&gt;=1")</f>
        <v>0</v>
      </c>
      <c r="BN189" s="104">
        <f>COUNTIF('Student Tracking'!G188:N188,"0")</f>
        <v>0</v>
      </c>
      <c r="BO189" s="85">
        <f t="shared" si="83"/>
        <v>0</v>
      </c>
      <c r="BP189" s="104" t="str">
        <f t="shared" si="61"/>
        <v/>
      </c>
      <c r="BQ189" s="104" t="str">
        <f t="shared" si="62"/>
        <v/>
      </c>
      <c r="BR189" s="104" t="str">
        <f t="shared" si="84"/>
        <v/>
      </c>
      <c r="BS189" s="303" t="str">
        <f t="shared" si="85"/>
        <v/>
      </c>
      <c r="BT189" s="104"/>
      <c r="BU189" s="68" t="str">
        <f t="shared" si="63"/>
        <v/>
      </c>
      <c r="BV189" s="91" t="str">
        <f t="shared" si="64"/>
        <v/>
      </c>
      <c r="BW189" s="91" t="str">
        <f t="shared" si="65"/>
        <v/>
      </c>
      <c r="BX189" s="91" t="str">
        <f t="shared" si="66"/>
        <v/>
      </c>
      <c r="BY189" s="91" t="str">
        <f t="shared" si="67"/>
        <v/>
      </c>
    </row>
    <row r="190" spans="1:77" x14ac:dyDescent="0.35">
      <c r="A190" s="73">
        <f>'Student Tracking'!A189</f>
        <v>0</v>
      </c>
      <c r="B190" s="73">
        <f>'Student Tracking'!B189</f>
        <v>0</v>
      </c>
      <c r="C190" s="74">
        <f>'Student Tracking'!D189</f>
        <v>0</v>
      </c>
      <c r="D190" s="184" t="str">
        <f>IF('Student Tracking'!E189,'Student Tracking'!E189,"")</f>
        <v/>
      </c>
      <c r="E190" s="184" t="str">
        <f>IF('Student Tracking'!F189,'Student Tracking'!F189,"")</f>
        <v/>
      </c>
      <c r="F190" s="181"/>
      <c r="G190" s="39"/>
      <c r="H190" s="39"/>
      <c r="I190" s="39"/>
      <c r="J190" s="39"/>
      <c r="K190" s="39"/>
      <c r="L190" s="39"/>
      <c r="M190" s="39"/>
      <c r="N190" s="39"/>
      <c r="O190" s="39"/>
      <c r="P190" s="39"/>
      <c r="Q190" s="39"/>
      <c r="R190" s="39"/>
      <c r="S190" s="39"/>
      <c r="T190" s="39"/>
      <c r="U190" s="39"/>
      <c r="V190" s="39"/>
      <c r="W190" s="39"/>
      <c r="X190" s="39"/>
      <c r="Y190" s="39"/>
      <c r="Z190" s="39"/>
      <c r="AA190" s="181"/>
      <c r="AB190" s="39"/>
      <c r="AC190" s="39"/>
      <c r="AD190" s="39"/>
      <c r="AE190" s="39"/>
      <c r="AF190" s="39"/>
      <c r="AG190" s="39"/>
      <c r="AH190" s="39"/>
      <c r="AI190" s="39"/>
      <c r="AJ190" s="39"/>
      <c r="AK190" s="39"/>
      <c r="AL190" s="39"/>
      <c r="AM190" s="39"/>
      <c r="AN190" s="39"/>
      <c r="AO190" s="39"/>
      <c r="AP190" s="39"/>
      <c r="AQ190" s="39"/>
      <c r="AR190" s="39"/>
      <c r="AS190" s="39"/>
      <c r="AT190" s="39"/>
      <c r="AU190" s="39"/>
      <c r="AW190" s="145" t="str">
        <f t="shared" si="68"/>
        <v/>
      </c>
      <c r="AX190" s="146" t="str">
        <f t="shared" si="69"/>
        <v/>
      </c>
      <c r="AY190" s="147" t="str">
        <f t="shared" si="70"/>
        <v xml:space="preserve"> </v>
      </c>
      <c r="AZ190" s="145" t="str">
        <f t="shared" si="71"/>
        <v/>
      </c>
      <c r="BA190" s="146" t="str">
        <f t="shared" si="72"/>
        <v/>
      </c>
      <c r="BB190" s="147" t="str">
        <f t="shared" si="73"/>
        <v xml:space="preserve"> </v>
      </c>
      <c r="BC190" s="145" t="str">
        <f t="shared" si="74"/>
        <v/>
      </c>
      <c r="BD190" s="146" t="str">
        <f t="shared" si="75"/>
        <v/>
      </c>
      <c r="BE190" s="147" t="str">
        <f t="shared" si="76"/>
        <v xml:space="preserve"> </v>
      </c>
      <c r="BF190" s="145" t="str">
        <f t="shared" si="77"/>
        <v/>
      </c>
      <c r="BG190" s="146" t="str">
        <f t="shared" si="78"/>
        <v/>
      </c>
      <c r="BH190" s="148" t="str">
        <f t="shared" si="79"/>
        <v xml:space="preserve"> </v>
      </c>
      <c r="BI190" s="69" t="str">
        <f t="shared" si="80"/>
        <v/>
      </c>
      <c r="BJ190" s="70" t="str">
        <f t="shared" si="81"/>
        <v/>
      </c>
      <c r="BK190" s="142" t="str">
        <f t="shared" si="82"/>
        <v xml:space="preserve"> </v>
      </c>
      <c r="BL190" s="104"/>
      <c r="BM190" s="68">
        <f>COUNTIF('Student Tracking'!G189:N189,"&gt;=1")</f>
        <v>0</v>
      </c>
      <c r="BN190" s="104">
        <f>COUNTIF('Student Tracking'!G189:N189,"0")</f>
        <v>0</v>
      </c>
      <c r="BO190" s="85">
        <f t="shared" si="83"/>
        <v>0</v>
      </c>
      <c r="BP190" s="104" t="str">
        <f t="shared" si="61"/>
        <v/>
      </c>
      <c r="BQ190" s="104" t="str">
        <f t="shared" si="62"/>
        <v/>
      </c>
      <c r="BR190" s="104" t="str">
        <f t="shared" si="84"/>
        <v/>
      </c>
      <c r="BS190" s="303" t="str">
        <f t="shared" si="85"/>
        <v/>
      </c>
      <c r="BT190" s="104"/>
      <c r="BU190" s="68" t="str">
        <f t="shared" si="63"/>
        <v/>
      </c>
      <c r="BV190" s="91" t="str">
        <f t="shared" si="64"/>
        <v/>
      </c>
      <c r="BW190" s="91" t="str">
        <f t="shared" si="65"/>
        <v/>
      </c>
      <c r="BX190" s="91" t="str">
        <f t="shared" si="66"/>
        <v/>
      </c>
      <c r="BY190" s="91" t="str">
        <f t="shared" si="67"/>
        <v/>
      </c>
    </row>
    <row r="191" spans="1:77" x14ac:dyDescent="0.35">
      <c r="A191" s="73">
        <f>'Student Tracking'!A190</f>
        <v>0</v>
      </c>
      <c r="B191" s="73">
        <f>'Student Tracking'!B190</f>
        <v>0</v>
      </c>
      <c r="C191" s="74">
        <f>'Student Tracking'!D190</f>
        <v>0</v>
      </c>
      <c r="D191" s="184" t="str">
        <f>IF('Student Tracking'!E190,'Student Tracking'!E190,"")</f>
        <v/>
      </c>
      <c r="E191" s="184" t="str">
        <f>IF('Student Tracking'!F190,'Student Tracking'!F190,"")</f>
        <v/>
      </c>
      <c r="F191" s="182"/>
      <c r="G191" s="40"/>
      <c r="H191" s="40"/>
      <c r="I191" s="40"/>
      <c r="J191" s="40"/>
      <c r="K191" s="40"/>
      <c r="L191" s="40"/>
      <c r="M191" s="40"/>
      <c r="N191" s="40"/>
      <c r="O191" s="40"/>
      <c r="P191" s="40"/>
      <c r="Q191" s="40"/>
      <c r="R191" s="40"/>
      <c r="S191" s="40"/>
      <c r="T191" s="40"/>
      <c r="U191" s="40"/>
      <c r="V191" s="40"/>
      <c r="W191" s="40"/>
      <c r="X191" s="40"/>
      <c r="Y191" s="40"/>
      <c r="Z191" s="40"/>
      <c r="AA191" s="182"/>
      <c r="AB191" s="40"/>
      <c r="AC191" s="40"/>
      <c r="AD191" s="40"/>
      <c r="AE191" s="40"/>
      <c r="AF191" s="40"/>
      <c r="AG191" s="40"/>
      <c r="AH191" s="40"/>
      <c r="AI191" s="40"/>
      <c r="AJ191" s="40"/>
      <c r="AK191" s="40"/>
      <c r="AL191" s="40"/>
      <c r="AM191" s="40"/>
      <c r="AN191" s="40"/>
      <c r="AO191" s="40"/>
      <c r="AP191" s="40"/>
      <c r="AQ191" s="40"/>
      <c r="AR191" s="40"/>
      <c r="AS191" s="40"/>
      <c r="AT191" s="40"/>
      <c r="AU191" s="40"/>
      <c r="AW191" s="145" t="str">
        <f t="shared" si="68"/>
        <v/>
      </c>
      <c r="AX191" s="146" t="str">
        <f t="shared" si="69"/>
        <v/>
      </c>
      <c r="AY191" s="147" t="str">
        <f t="shared" si="70"/>
        <v xml:space="preserve"> </v>
      </c>
      <c r="AZ191" s="145" t="str">
        <f t="shared" si="71"/>
        <v/>
      </c>
      <c r="BA191" s="146" t="str">
        <f t="shared" si="72"/>
        <v/>
      </c>
      <c r="BB191" s="147" t="str">
        <f t="shared" si="73"/>
        <v xml:space="preserve"> </v>
      </c>
      <c r="BC191" s="145" t="str">
        <f t="shared" si="74"/>
        <v/>
      </c>
      <c r="BD191" s="146" t="str">
        <f t="shared" si="75"/>
        <v/>
      </c>
      <c r="BE191" s="147" t="str">
        <f t="shared" si="76"/>
        <v xml:space="preserve"> </v>
      </c>
      <c r="BF191" s="145" t="str">
        <f t="shared" si="77"/>
        <v/>
      </c>
      <c r="BG191" s="146" t="str">
        <f t="shared" si="78"/>
        <v/>
      </c>
      <c r="BH191" s="148" t="str">
        <f t="shared" si="79"/>
        <v xml:space="preserve"> </v>
      </c>
      <c r="BI191" s="69" t="str">
        <f t="shared" si="80"/>
        <v/>
      </c>
      <c r="BJ191" s="70" t="str">
        <f t="shared" si="81"/>
        <v/>
      </c>
      <c r="BK191" s="142" t="str">
        <f t="shared" si="82"/>
        <v xml:space="preserve"> </v>
      </c>
      <c r="BL191" s="104"/>
      <c r="BM191" s="68">
        <f>COUNTIF('Student Tracking'!G190:N190,"&gt;=1")</f>
        <v>0</v>
      </c>
      <c r="BN191" s="104">
        <f>COUNTIF('Student Tracking'!G190:N190,"0")</f>
        <v>0</v>
      </c>
      <c r="BO191" s="85">
        <f t="shared" si="83"/>
        <v>0</v>
      </c>
      <c r="BP191" s="104" t="str">
        <f t="shared" si="61"/>
        <v/>
      </c>
      <c r="BQ191" s="104" t="str">
        <f t="shared" si="62"/>
        <v/>
      </c>
      <c r="BR191" s="104" t="str">
        <f t="shared" si="84"/>
        <v/>
      </c>
      <c r="BS191" s="303" t="str">
        <f t="shared" si="85"/>
        <v/>
      </c>
      <c r="BT191" s="104"/>
      <c r="BU191" s="68" t="str">
        <f t="shared" si="63"/>
        <v/>
      </c>
      <c r="BV191" s="91" t="str">
        <f t="shared" si="64"/>
        <v/>
      </c>
      <c r="BW191" s="91" t="str">
        <f t="shared" si="65"/>
        <v/>
      </c>
      <c r="BX191" s="91" t="str">
        <f t="shared" si="66"/>
        <v/>
      </c>
      <c r="BY191" s="91" t="str">
        <f t="shared" si="67"/>
        <v/>
      </c>
    </row>
    <row r="192" spans="1:77" x14ac:dyDescent="0.35">
      <c r="A192" s="73">
        <f>'Student Tracking'!A191</f>
        <v>0</v>
      </c>
      <c r="B192" s="73">
        <f>'Student Tracking'!B191</f>
        <v>0</v>
      </c>
      <c r="C192" s="74">
        <f>'Student Tracking'!D191</f>
        <v>0</v>
      </c>
      <c r="D192" s="184" t="str">
        <f>IF('Student Tracking'!E191,'Student Tracking'!E191,"")</f>
        <v/>
      </c>
      <c r="E192" s="184" t="str">
        <f>IF('Student Tracking'!F191,'Student Tracking'!F191,"")</f>
        <v/>
      </c>
      <c r="F192" s="181"/>
      <c r="G192" s="39"/>
      <c r="H192" s="39"/>
      <c r="I192" s="39"/>
      <c r="J192" s="39"/>
      <c r="K192" s="39"/>
      <c r="L192" s="39"/>
      <c r="M192" s="39"/>
      <c r="N192" s="39"/>
      <c r="O192" s="39"/>
      <c r="P192" s="39"/>
      <c r="Q192" s="39"/>
      <c r="R192" s="39"/>
      <c r="S192" s="39"/>
      <c r="T192" s="39"/>
      <c r="U192" s="39"/>
      <c r="V192" s="39"/>
      <c r="W192" s="39"/>
      <c r="X192" s="39"/>
      <c r="Y192" s="39"/>
      <c r="Z192" s="39"/>
      <c r="AA192" s="181"/>
      <c r="AB192" s="39"/>
      <c r="AC192" s="39"/>
      <c r="AD192" s="39"/>
      <c r="AE192" s="39"/>
      <c r="AF192" s="39"/>
      <c r="AG192" s="39"/>
      <c r="AH192" s="39"/>
      <c r="AI192" s="39"/>
      <c r="AJ192" s="39"/>
      <c r="AK192" s="39"/>
      <c r="AL192" s="39"/>
      <c r="AM192" s="39"/>
      <c r="AN192" s="39"/>
      <c r="AO192" s="39"/>
      <c r="AP192" s="39"/>
      <c r="AQ192" s="39"/>
      <c r="AR192" s="39"/>
      <c r="AS192" s="39"/>
      <c r="AT192" s="39"/>
      <c r="AU192" s="39"/>
      <c r="AW192" s="145" t="str">
        <f t="shared" si="68"/>
        <v/>
      </c>
      <c r="AX192" s="146" t="str">
        <f t="shared" si="69"/>
        <v/>
      </c>
      <c r="AY192" s="147" t="str">
        <f t="shared" si="70"/>
        <v xml:space="preserve"> </v>
      </c>
      <c r="AZ192" s="145" t="str">
        <f t="shared" si="71"/>
        <v/>
      </c>
      <c r="BA192" s="146" t="str">
        <f t="shared" si="72"/>
        <v/>
      </c>
      <c r="BB192" s="147" t="str">
        <f t="shared" si="73"/>
        <v xml:space="preserve"> </v>
      </c>
      <c r="BC192" s="145" t="str">
        <f t="shared" si="74"/>
        <v/>
      </c>
      <c r="BD192" s="146" t="str">
        <f t="shared" si="75"/>
        <v/>
      </c>
      <c r="BE192" s="147" t="str">
        <f t="shared" si="76"/>
        <v xml:space="preserve"> </v>
      </c>
      <c r="BF192" s="145" t="str">
        <f t="shared" si="77"/>
        <v/>
      </c>
      <c r="BG192" s="146" t="str">
        <f t="shared" si="78"/>
        <v/>
      </c>
      <c r="BH192" s="148" t="str">
        <f t="shared" si="79"/>
        <v xml:space="preserve"> </v>
      </c>
      <c r="BI192" s="69" t="str">
        <f t="shared" si="80"/>
        <v/>
      </c>
      <c r="BJ192" s="70" t="str">
        <f t="shared" si="81"/>
        <v/>
      </c>
      <c r="BK192" s="142" t="str">
        <f t="shared" si="82"/>
        <v xml:space="preserve"> </v>
      </c>
      <c r="BL192" s="104"/>
      <c r="BM192" s="68">
        <f>COUNTIF('Student Tracking'!G191:N191,"&gt;=1")</f>
        <v>0</v>
      </c>
      <c r="BN192" s="104">
        <f>COUNTIF('Student Tracking'!G191:N191,"0")</f>
        <v>0</v>
      </c>
      <c r="BO192" s="85">
        <f t="shared" si="83"/>
        <v>0</v>
      </c>
      <c r="BP192" s="104" t="str">
        <f t="shared" si="61"/>
        <v/>
      </c>
      <c r="BQ192" s="104" t="str">
        <f t="shared" si="62"/>
        <v/>
      </c>
      <c r="BR192" s="104" t="str">
        <f t="shared" si="84"/>
        <v/>
      </c>
      <c r="BS192" s="303" t="str">
        <f t="shared" si="85"/>
        <v/>
      </c>
      <c r="BT192" s="104"/>
      <c r="BU192" s="68" t="str">
        <f t="shared" si="63"/>
        <v/>
      </c>
      <c r="BV192" s="91" t="str">
        <f t="shared" si="64"/>
        <v/>
      </c>
      <c r="BW192" s="91" t="str">
        <f t="shared" si="65"/>
        <v/>
      </c>
      <c r="BX192" s="91" t="str">
        <f t="shared" si="66"/>
        <v/>
      </c>
      <c r="BY192" s="91" t="str">
        <f t="shared" si="67"/>
        <v/>
      </c>
    </row>
    <row r="193" spans="1:77" x14ac:dyDescent="0.35">
      <c r="A193" s="73">
        <f>'Student Tracking'!A192</f>
        <v>0</v>
      </c>
      <c r="B193" s="73">
        <f>'Student Tracking'!B192</f>
        <v>0</v>
      </c>
      <c r="C193" s="74">
        <f>'Student Tracking'!D192</f>
        <v>0</v>
      </c>
      <c r="D193" s="184" t="str">
        <f>IF('Student Tracking'!E192,'Student Tracking'!E192,"")</f>
        <v/>
      </c>
      <c r="E193" s="184" t="str">
        <f>IF('Student Tracking'!F192,'Student Tracking'!F192,"")</f>
        <v/>
      </c>
      <c r="F193" s="182"/>
      <c r="G193" s="40"/>
      <c r="H193" s="40"/>
      <c r="I193" s="40"/>
      <c r="J193" s="40"/>
      <c r="K193" s="40"/>
      <c r="L193" s="40"/>
      <c r="M193" s="40"/>
      <c r="N193" s="40"/>
      <c r="O193" s="40"/>
      <c r="P193" s="40"/>
      <c r="Q193" s="40"/>
      <c r="R193" s="40"/>
      <c r="S193" s="40"/>
      <c r="T193" s="40"/>
      <c r="U193" s="40"/>
      <c r="V193" s="40"/>
      <c r="W193" s="40"/>
      <c r="X193" s="40"/>
      <c r="Y193" s="40"/>
      <c r="Z193" s="40"/>
      <c r="AA193" s="182"/>
      <c r="AB193" s="40"/>
      <c r="AC193" s="40"/>
      <c r="AD193" s="40"/>
      <c r="AE193" s="40"/>
      <c r="AF193" s="40"/>
      <c r="AG193" s="40"/>
      <c r="AH193" s="40"/>
      <c r="AI193" s="40"/>
      <c r="AJ193" s="40"/>
      <c r="AK193" s="40"/>
      <c r="AL193" s="40"/>
      <c r="AM193" s="40"/>
      <c r="AN193" s="40"/>
      <c r="AO193" s="40"/>
      <c r="AP193" s="40"/>
      <c r="AQ193" s="40"/>
      <c r="AR193" s="40"/>
      <c r="AS193" s="40"/>
      <c r="AT193" s="40"/>
      <c r="AU193" s="40"/>
      <c r="AW193" s="145" t="str">
        <f t="shared" si="68"/>
        <v/>
      </c>
      <c r="AX193" s="146" t="str">
        <f t="shared" si="69"/>
        <v/>
      </c>
      <c r="AY193" s="147" t="str">
        <f t="shared" si="70"/>
        <v xml:space="preserve"> </v>
      </c>
      <c r="AZ193" s="145" t="str">
        <f t="shared" si="71"/>
        <v/>
      </c>
      <c r="BA193" s="146" t="str">
        <f t="shared" si="72"/>
        <v/>
      </c>
      <c r="BB193" s="147" t="str">
        <f t="shared" si="73"/>
        <v xml:space="preserve"> </v>
      </c>
      <c r="BC193" s="145" t="str">
        <f t="shared" si="74"/>
        <v/>
      </c>
      <c r="BD193" s="146" t="str">
        <f t="shared" si="75"/>
        <v/>
      </c>
      <c r="BE193" s="147" t="str">
        <f t="shared" si="76"/>
        <v xml:space="preserve"> </v>
      </c>
      <c r="BF193" s="145" t="str">
        <f t="shared" si="77"/>
        <v/>
      </c>
      <c r="BG193" s="146" t="str">
        <f t="shared" si="78"/>
        <v/>
      </c>
      <c r="BH193" s="148" t="str">
        <f t="shared" si="79"/>
        <v xml:space="preserve"> </v>
      </c>
      <c r="BI193" s="69" t="str">
        <f t="shared" si="80"/>
        <v/>
      </c>
      <c r="BJ193" s="70" t="str">
        <f t="shared" si="81"/>
        <v/>
      </c>
      <c r="BK193" s="142" t="str">
        <f t="shared" si="82"/>
        <v xml:space="preserve"> </v>
      </c>
      <c r="BL193" s="104"/>
      <c r="BM193" s="68">
        <f>COUNTIF('Student Tracking'!G192:N192,"&gt;=1")</f>
        <v>0</v>
      </c>
      <c r="BN193" s="104">
        <f>COUNTIF('Student Tracking'!G192:N192,"0")</f>
        <v>0</v>
      </c>
      <c r="BO193" s="85">
        <f t="shared" si="83"/>
        <v>0</v>
      </c>
      <c r="BP193" s="104" t="str">
        <f t="shared" si="61"/>
        <v/>
      </c>
      <c r="BQ193" s="104" t="str">
        <f t="shared" si="62"/>
        <v/>
      </c>
      <c r="BR193" s="104" t="str">
        <f t="shared" si="84"/>
        <v/>
      </c>
      <c r="BS193" s="303" t="str">
        <f t="shared" si="85"/>
        <v/>
      </c>
      <c r="BT193" s="104"/>
      <c r="BU193" s="68" t="str">
        <f t="shared" si="63"/>
        <v/>
      </c>
      <c r="BV193" s="91" t="str">
        <f t="shared" si="64"/>
        <v/>
      </c>
      <c r="BW193" s="91" t="str">
        <f t="shared" si="65"/>
        <v/>
      </c>
      <c r="BX193" s="91" t="str">
        <f t="shared" si="66"/>
        <v/>
      </c>
      <c r="BY193" s="91" t="str">
        <f t="shared" si="67"/>
        <v/>
      </c>
    </row>
    <row r="194" spans="1:77" x14ac:dyDescent="0.35">
      <c r="A194" s="73">
        <f>'Student Tracking'!A193</f>
        <v>0</v>
      </c>
      <c r="B194" s="73">
        <f>'Student Tracking'!B193</f>
        <v>0</v>
      </c>
      <c r="C194" s="74">
        <f>'Student Tracking'!D193</f>
        <v>0</v>
      </c>
      <c r="D194" s="184" t="str">
        <f>IF('Student Tracking'!E193,'Student Tracking'!E193,"")</f>
        <v/>
      </c>
      <c r="E194" s="184" t="str">
        <f>IF('Student Tracking'!F193,'Student Tracking'!F193,"")</f>
        <v/>
      </c>
      <c r="F194" s="181"/>
      <c r="G194" s="39"/>
      <c r="H194" s="39"/>
      <c r="I194" s="39"/>
      <c r="J194" s="39"/>
      <c r="K194" s="39"/>
      <c r="L194" s="39"/>
      <c r="M194" s="39"/>
      <c r="N194" s="39"/>
      <c r="O194" s="39"/>
      <c r="P194" s="39"/>
      <c r="Q194" s="39"/>
      <c r="R194" s="39"/>
      <c r="S194" s="39"/>
      <c r="T194" s="39"/>
      <c r="U194" s="39"/>
      <c r="V194" s="39"/>
      <c r="W194" s="39"/>
      <c r="X194" s="39"/>
      <c r="Y194" s="39"/>
      <c r="Z194" s="39"/>
      <c r="AA194" s="181"/>
      <c r="AB194" s="39"/>
      <c r="AC194" s="39"/>
      <c r="AD194" s="39"/>
      <c r="AE194" s="39"/>
      <c r="AF194" s="39"/>
      <c r="AG194" s="39"/>
      <c r="AH194" s="39"/>
      <c r="AI194" s="39"/>
      <c r="AJ194" s="39"/>
      <c r="AK194" s="39"/>
      <c r="AL194" s="39"/>
      <c r="AM194" s="39"/>
      <c r="AN194" s="39"/>
      <c r="AO194" s="39"/>
      <c r="AP194" s="39"/>
      <c r="AQ194" s="39"/>
      <c r="AR194" s="39"/>
      <c r="AS194" s="39"/>
      <c r="AT194" s="39"/>
      <c r="AU194" s="39"/>
      <c r="AW194" s="145" t="str">
        <f t="shared" si="68"/>
        <v/>
      </c>
      <c r="AX194" s="146" t="str">
        <f t="shared" si="69"/>
        <v/>
      </c>
      <c r="AY194" s="147" t="str">
        <f t="shared" si="70"/>
        <v xml:space="preserve"> </v>
      </c>
      <c r="AZ194" s="145" t="str">
        <f t="shared" si="71"/>
        <v/>
      </c>
      <c r="BA194" s="146" t="str">
        <f t="shared" si="72"/>
        <v/>
      </c>
      <c r="BB194" s="147" t="str">
        <f t="shared" si="73"/>
        <v xml:space="preserve"> </v>
      </c>
      <c r="BC194" s="145" t="str">
        <f t="shared" si="74"/>
        <v/>
      </c>
      <c r="BD194" s="146" t="str">
        <f t="shared" si="75"/>
        <v/>
      </c>
      <c r="BE194" s="147" t="str">
        <f t="shared" si="76"/>
        <v xml:space="preserve"> </v>
      </c>
      <c r="BF194" s="145" t="str">
        <f t="shared" si="77"/>
        <v/>
      </c>
      <c r="BG194" s="146" t="str">
        <f t="shared" si="78"/>
        <v/>
      </c>
      <c r="BH194" s="148" t="str">
        <f t="shared" si="79"/>
        <v xml:space="preserve"> </v>
      </c>
      <c r="BI194" s="69" t="str">
        <f t="shared" si="80"/>
        <v/>
      </c>
      <c r="BJ194" s="70" t="str">
        <f t="shared" si="81"/>
        <v/>
      </c>
      <c r="BK194" s="142" t="str">
        <f t="shared" si="82"/>
        <v xml:space="preserve"> </v>
      </c>
      <c r="BL194" s="104"/>
      <c r="BM194" s="68">
        <f>COUNTIF('Student Tracking'!G193:N193,"&gt;=1")</f>
        <v>0</v>
      </c>
      <c r="BN194" s="104">
        <f>COUNTIF('Student Tracking'!G193:N193,"0")</f>
        <v>0</v>
      </c>
      <c r="BO194" s="85">
        <f t="shared" si="83"/>
        <v>0</v>
      </c>
      <c r="BP194" s="104" t="str">
        <f t="shared" si="61"/>
        <v/>
      </c>
      <c r="BQ194" s="104" t="str">
        <f t="shared" si="62"/>
        <v/>
      </c>
      <c r="BR194" s="104" t="str">
        <f t="shared" si="84"/>
        <v/>
      </c>
      <c r="BS194" s="303" t="str">
        <f t="shared" si="85"/>
        <v/>
      </c>
      <c r="BT194" s="104"/>
      <c r="BU194" s="68" t="str">
        <f t="shared" si="63"/>
        <v/>
      </c>
      <c r="BV194" s="91" t="str">
        <f t="shared" si="64"/>
        <v/>
      </c>
      <c r="BW194" s="91" t="str">
        <f t="shared" si="65"/>
        <v/>
      </c>
      <c r="BX194" s="91" t="str">
        <f t="shared" si="66"/>
        <v/>
      </c>
      <c r="BY194" s="91" t="str">
        <f t="shared" si="67"/>
        <v/>
      </c>
    </row>
    <row r="195" spans="1:77" x14ac:dyDescent="0.35">
      <c r="A195" s="73">
        <f>'Student Tracking'!A194</f>
        <v>0</v>
      </c>
      <c r="B195" s="73">
        <f>'Student Tracking'!B194</f>
        <v>0</v>
      </c>
      <c r="C195" s="74">
        <f>'Student Tracking'!D194</f>
        <v>0</v>
      </c>
      <c r="D195" s="184" t="str">
        <f>IF('Student Tracking'!E194,'Student Tracking'!E194,"")</f>
        <v/>
      </c>
      <c r="E195" s="184" t="str">
        <f>IF('Student Tracking'!F194,'Student Tracking'!F194,"")</f>
        <v/>
      </c>
      <c r="F195" s="182"/>
      <c r="G195" s="40"/>
      <c r="H195" s="40"/>
      <c r="I195" s="40"/>
      <c r="J195" s="40"/>
      <c r="K195" s="40"/>
      <c r="L195" s="40"/>
      <c r="M195" s="40"/>
      <c r="N195" s="40"/>
      <c r="O195" s="40"/>
      <c r="P195" s="40"/>
      <c r="Q195" s="40"/>
      <c r="R195" s="40"/>
      <c r="S195" s="40"/>
      <c r="T195" s="40"/>
      <c r="U195" s="40"/>
      <c r="V195" s="40"/>
      <c r="W195" s="40"/>
      <c r="X195" s="40"/>
      <c r="Y195" s="40"/>
      <c r="Z195" s="40"/>
      <c r="AA195" s="182"/>
      <c r="AB195" s="40"/>
      <c r="AC195" s="40"/>
      <c r="AD195" s="40"/>
      <c r="AE195" s="40"/>
      <c r="AF195" s="40"/>
      <c r="AG195" s="40"/>
      <c r="AH195" s="40"/>
      <c r="AI195" s="40"/>
      <c r="AJ195" s="40"/>
      <c r="AK195" s="40"/>
      <c r="AL195" s="40"/>
      <c r="AM195" s="40"/>
      <c r="AN195" s="40"/>
      <c r="AO195" s="40"/>
      <c r="AP195" s="40"/>
      <c r="AQ195" s="40"/>
      <c r="AR195" s="40"/>
      <c r="AS195" s="40"/>
      <c r="AT195" s="40"/>
      <c r="AU195" s="40"/>
      <c r="AW195" s="145" t="str">
        <f t="shared" si="68"/>
        <v/>
      </c>
      <c r="AX195" s="146" t="str">
        <f t="shared" si="69"/>
        <v/>
      </c>
      <c r="AY195" s="147" t="str">
        <f t="shared" si="70"/>
        <v xml:space="preserve"> </v>
      </c>
      <c r="AZ195" s="145" t="str">
        <f t="shared" si="71"/>
        <v/>
      </c>
      <c r="BA195" s="146" t="str">
        <f t="shared" si="72"/>
        <v/>
      </c>
      <c r="BB195" s="147" t="str">
        <f t="shared" si="73"/>
        <v xml:space="preserve"> </v>
      </c>
      <c r="BC195" s="145" t="str">
        <f t="shared" si="74"/>
        <v/>
      </c>
      <c r="BD195" s="146" t="str">
        <f t="shared" si="75"/>
        <v/>
      </c>
      <c r="BE195" s="147" t="str">
        <f t="shared" si="76"/>
        <v xml:space="preserve"> </v>
      </c>
      <c r="BF195" s="145" t="str">
        <f t="shared" si="77"/>
        <v/>
      </c>
      <c r="BG195" s="146" t="str">
        <f t="shared" si="78"/>
        <v/>
      </c>
      <c r="BH195" s="148" t="str">
        <f t="shared" si="79"/>
        <v xml:space="preserve"> </v>
      </c>
      <c r="BI195" s="69" t="str">
        <f t="shared" si="80"/>
        <v/>
      </c>
      <c r="BJ195" s="70" t="str">
        <f t="shared" si="81"/>
        <v/>
      </c>
      <c r="BK195" s="142" t="str">
        <f t="shared" si="82"/>
        <v xml:space="preserve"> </v>
      </c>
      <c r="BL195" s="104"/>
      <c r="BM195" s="68">
        <f>COUNTIF('Student Tracking'!G194:N194,"&gt;=1")</f>
        <v>0</v>
      </c>
      <c r="BN195" s="104">
        <f>COUNTIF('Student Tracking'!G194:N194,"0")</f>
        <v>0</v>
      </c>
      <c r="BO195" s="85">
        <f t="shared" si="83"/>
        <v>0</v>
      </c>
      <c r="BP195" s="104" t="str">
        <f t="shared" si="61"/>
        <v/>
      </c>
      <c r="BQ195" s="104" t="str">
        <f t="shared" si="62"/>
        <v/>
      </c>
      <c r="BR195" s="104" t="str">
        <f t="shared" si="84"/>
        <v/>
      </c>
      <c r="BS195" s="303" t="str">
        <f t="shared" si="85"/>
        <v/>
      </c>
      <c r="BT195" s="104"/>
      <c r="BU195" s="68" t="str">
        <f t="shared" si="63"/>
        <v/>
      </c>
      <c r="BV195" s="91" t="str">
        <f t="shared" si="64"/>
        <v/>
      </c>
      <c r="BW195" s="91" t="str">
        <f t="shared" si="65"/>
        <v/>
      </c>
      <c r="BX195" s="91" t="str">
        <f t="shared" si="66"/>
        <v/>
      </c>
      <c r="BY195" s="91" t="str">
        <f t="shared" si="67"/>
        <v/>
      </c>
    </row>
    <row r="196" spans="1:77" x14ac:dyDescent="0.35">
      <c r="A196" s="73">
        <f>'Student Tracking'!A195</f>
        <v>0</v>
      </c>
      <c r="B196" s="73">
        <f>'Student Tracking'!B195</f>
        <v>0</v>
      </c>
      <c r="C196" s="74">
        <f>'Student Tracking'!D195</f>
        <v>0</v>
      </c>
      <c r="D196" s="184" t="str">
        <f>IF('Student Tracking'!E195,'Student Tracking'!E195,"")</f>
        <v/>
      </c>
      <c r="E196" s="184" t="str">
        <f>IF('Student Tracking'!F195,'Student Tracking'!F195,"")</f>
        <v/>
      </c>
      <c r="F196" s="181"/>
      <c r="G196" s="39"/>
      <c r="H196" s="39"/>
      <c r="I196" s="39"/>
      <c r="J196" s="39"/>
      <c r="K196" s="39"/>
      <c r="L196" s="39"/>
      <c r="M196" s="39"/>
      <c r="N196" s="39"/>
      <c r="O196" s="39"/>
      <c r="P196" s="39"/>
      <c r="Q196" s="39"/>
      <c r="R196" s="39"/>
      <c r="S196" s="39"/>
      <c r="T196" s="39"/>
      <c r="U196" s="39"/>
      <c r="V196" s="39"/>
      <c r="W196" s="39"/>
      <c r="X196" s="39"/>
      <c r="Y196" s="39"/>
      <c r="Z196" s="39"/>
      <c r="AA196" s="181"/>
      <c r="AB196" s="39"/>
      <c r="AC196" s="39"/>
      <c r="AD196" s="39"/>
      <c r="AE196" s="39"/>
      <c r="AF196" s="39"/>
      <c r="AG196" s="39"/>
      <c r="AH196" s="39"/>
      <c r="AI196" s="39"/>
      <c r="AJ196" s="39"/>
      <c r="AK196" s="39"/>
      <c r="AL196" s="39"/>
      <c r="AM196" s="39"/>
      <c r="AN196" s="39"/>
      <c r="AO196" s="39"/>
      <c r="AP196" s="39"/>
      <c r="AQ196" s="39"/>
      <c r="AR196" s="39"/>
      <c r="AS196" s="39"/>
      <c r="AT196" s="39"/>
      <c r="AU196" s="39"/>
      <c r="AW196" s="145" t="str">
        <f t="shared" si="68"/>
        <v/>
      </c>
      <c r="AX196" s="146" t="str">
        <f t="shared" si="69"/>
        <v/>
      </c>
      <c r="AY196" s="147" t="str">
        <f t="shared" si="70"/>
        <v xml:space="preserve"> </v>
      </c>
      <c r="AZ196" s="145" t="str">
        <f t="shared" si="71"/>
        <v/>
      </c>
      <c r="BA196" s="146" t="str">
        <f t="shared" si="72"/>
        <v/>
      </c>
      <c r="BB196" s="147" t="str">
        <f t="shared" si="73"/>
        <v xml:space="preserve"> </v>
      </c>
      <c r="BC196" s="145" t="str">
        <f t="shared" si="74"/>
        <v/>
      </c>
      <c r="BD196" s="146" t="str">
        <f t="shared" si="75"/>
        <v/>
      </c>
      <c r="BE196" s="147" t="str">
        <f t="shared" si="76"/>
        <v xml:space="preserve"> </v>
      </c>
      <c r="BF196" s="145" t="str">
        <f t="shared" si="77"/>
        <v/>
      </c>
      <c r="BG196" s="146" t="str">
        <f t="shared" si="78"/>
        <v/>
      </c>
      <c r="BH196" s="148" t="str">
        <f t="shared" si="79"/>
        <v xml:space="preserve"> </v>
      </c>
      <c r="BI196" s="69" t="str">
        <f t="shared" si="80"/>
        <v/>
      </c>
      <c r="BJ196" s="70" t="str">
        <f t="shared" si="81"/>
        <v/>
      </c>
      <c r="BK196" s="142" t="str">
        <f t="shared" si="82"/>
        <v xml:space="preserve"> </v>
      </c>
      <c r="BL196" s="104"/>
      <c r="BM196" s="68">
        <f>COUNTIF('Student Tracking'!G195:N195,"&gt;=1")</f>
        <v>0</v>
      </c>
      <c r="BN196" s="104">
        <f>COUNTIF('Student Tracking'!G195:N195,"0")</f>
        <v>0</v>
      </c>
      <c r="BO196" s="85">
        <f t="shared" si="83"/>
        <v>0</v>
      </c>
      <c r="BP196" s="104" t="str">
        <f t="shared" ref="BP196:BP259" si="86">IF(D196="","",INT((((YEAR(D196)-YEAR($BP$1))*12+MONTH(D196)-MONTH($BP$1)+1)+2)/3))</f>
        <v/>
      </c>
      <c r="BQ196" s="104" t="str">
        <f t="shared" ref="BQ196:BQ259" si="87">IF(E196="","",INT((((YEAR(E196)-YEAR($BP$1))*12+MONTH(E196)-MONTH($BP$1)+1)+2)/3))</f>
        <v/>
      </c>
      <c r="BR196" s="104" t="str">
        <f t="shared" si="84"/>
        <v/>
      </c>
      <c r="BS196" s="303" t="str">
        <f t="shared" si="85"/>
        <v/>
      </c>
      <c r="BT196" s="104"/>
      <c r="BU196" s="68" t="str">
        <f t="shared" ref="BU196:BU259" si="88">IF(AND((COUNTA(AW196:AX196)=2),AY196&lt;0),$BQ196,"")</f>
        <v/>
      </c>
      <c r="BV196" s="91" t="str">
        <f t="shared" ref="BV196:BV259" si="89">IF(AND((COUNTA(AZ196:BA196)=2),BB196&lt;0),$BQ196,"")</f>
        <v/>
      </c>
      <c r="BW196" s="91" t="str">
        <f t="shared" ref="BW196:BW259" si="90">IF(AND((COUNTA(BC196:BD196)=2),BE196&lt;0),$BQ196,"")</f>
        <v/>
      </c>
      <c r="BX196" s="91" t="str">
        <f t="shared" ref="BX196:BX259" si="91">IF(AND((COUNTA(BF196:BG196)=2),BH196&lt;0),$BQ196,"")</f>
        <v/>
      </c>
      <c r="BY196" s="91" t="str">
        <f t="shared" ref="BY196:BY259" si="92">IF(AND((COUNTA(BI196:BJ196)=2),BK196&lt;0),$BQ196,"")</f>
        <v/>
      </c>
    </row>
    <row r="197" spans="1:77" x14ac:dyDescent="0.35">
      <c r="A197" s="73">
        <f>'Student Tracking'!A196</f>
        <v>0</v>
      </c>
      <c r="B197" s="73">
        <f>'Student Tracking'!B196</f>
        <v>0</v>
      </c>
      <c r="C197" s="74">
        <f>'Student Tracking'!D196</f>
        <v>0</v>
      </c>
      <c r="D197" s="184" t="str">
        <f>IF('Student Tracking'!E196,'Student Tracking'!E196,"")</f>
        <v/>
      </c>
      <c r="E197" s="184" t="str">
        <f>IF('Student Tracking'!F196,'Student Tracking'!F196,"")</f>
        <v/>
      </c>
      <c r="F197" s="182"/>
      <c r="G197" s="40"/>
      <c r="H197" s="40"/>
      <c r="I197" s="40"/>
      <c r="J197" s="40"/>
      <c r="K197" s="40"/>
      <c r="L197" s="40"/>
      <c r="M197" s="40"/>
      <c r="N197" s="40"/>
      <c r="O197" s="40"/>
      <c r="P197" s="40"/>
      <c r="Q197" s="40"/>
      <c r="R197" s="40"/>
      <c r="S197" s="40"/>
      <c r="T197" s="40"/>
      <c r="U197" s="40"/>
      <c r="V197" s="40"/>
      <c r="W197" s="40"/>
      <c r="X197" s="40"/>
      <c r="Y197" s="40"/>
      <c r="Z197" s="40"/>
      <c r="AA197" s="182"/>
      <c r="AB197" s="40"/>
      <c r="AC197" s="40"/>
      <c r="AD197" s="40"/>
      <c r="AE197" s="40"/>
      <c r="AF197" s="40"/>
      <c r="AG197" s="40"/>
      <c r="AH197" s="40"/>
      <c r="AI197" s="40"/>
      <c r="AJ197" s="40"/>
      <c r="AK197" s="40"/>
      <c r="AL197" s="40"/>
      <c r="AM197" s="40"/>
      <c r="AN197" s="40"/>
      <c r="AO197" s="40"/>
      <c r="AP197" s="40"/>
      <c r="AQ197" s="40"/>
      <c r="AR197" s="40"/>
      <c r="AS197" s="40"/>
      <c r="AT197" s="40"/>
      <c r="AU197" s="40"/>
      <c r="AW197" s="145" t="str">
        <f t="shared" ref="AW197:AW260" si="93">IF(COUNT(L197,I197,T197,W197,X197)=5,AVERAGE(L197,I197,T197,W197,X197),"")</f>
        <v/>
      </c>
      <c r="AX197" s="146" t="str">
        <f t="shared" ref="AX197:AX260" si="94">IF(COUNT(AD197,AG197,AO197,AR197,AS197)=5,AVERAGE(AD197,AG197,AO197,AR197,AS197),"")</f>
        <v/>
      </c>
      <c r="AY197" s="147" t="str">
        <f t="shared" ref="AY197:AY260" si="95">IF(OR(AW197="",AX197="")," ",AX197-AW197)</f>
        <v xml:space="preserve"> </v>
      </c>
      <c r="AZ197" s="145" t="str">
        <f t="shared" ref="AZ197:AZ260" si="96">IF(COUNT(J197,V197,R197)=3,AVERAGE((3-J197),(3-V197),(3-R197)),"")</f>
        <v/>
      </c>
      <c r="BA197" s="146" t="str">
        <f t="shared" ref="BA197:BA260" si="97">IF(COUNT(AE197,AM197,AQ197)=3,AVERAGE((3-AE197),(3-AM197),(3-AQ197)),"")</f>
        <v/>
      </c>
      <c r="BB197" s="147" t="str">
        <f t="shared" ref="BB197:BB260" si="98">IF(OR(AZ197="",BA197="")," ",BA197-AZ197)</f>
        <v xml:space="preserve"> </v>
      </c>
      <c r="BC197" s="145" t="str">
        <f t="shared" ref="BC197:BC260" si="99">IF(COUNT(H197,K197,M197,Q197,S197,Z197)=6,AVERAGE(H197,K197,M197,Q197,S197,Z197),"")</f>
        <v/>
      </c>
      <c r="BD197" s="146" t="str">
        <f t="shared" ref="BD197:BD260" si="100">IF(COUNT(AC197,AF197,AH197,AL197,AN197,AU197)=6,AVERAGE(AC197,AF197,AH197,AL197,AN197,AU197),"")</f>
        <v/>
      </c>
      <c r="BE197" s="147" t="str">
        <f t="shared" ref="BE197:BE260" si="101">IF(OR(BC197="",BD197="")," ",BD197-BC197)</f>
        <v xml:space="preserve"> </v>
      </c>
      <c r="BF197" s="145" t="str">
        <f t="shared" ref="BF197:BF260" si="102">IF(COUNT(U197,Y197)=2,AVERAGE(U197,Y197),"")</f>
        <v/>
      </c>
      <c r="BG197" s="146" t="str">
        <f t="shared" ref="BG197:BG260" si="103">IF(COUNT(AP197,AT197)=2,AVERAGE(AP197,AT197),"")</f>
        <v/>
      </c>
      <c r="BH197" s="148" t="str">
        <f t="shared" ref="BH197:BH260" si="104">IF(OR(BF197="",BG197="")," ",BG197-BF197)</f>
        <v xml:space="preserve"> </v>
      </c>
      <c r="BI197" s="69" t="str">
        <f t="shared" ref="BI197:BI260" si="105">IF(COUNT(G197:Z197)=20,G197+H197+I197+(3-J197)+K197+L197+M197+(3-N197)+O197+P197+Q197+(3-R197)+S197+T197+U197+(3-V197)+W197+X197+Y197+Z197,"")</f>
        <v/>
      </c>
      <c r="BJ197" s="70" t="str">
        <f t="shared" ref="BJ197:BJ260" si="106">IF(COUNT(AB197:AU197)=20,AB197+AC197+AD197+(3-AE197)+AF197+AG197+AH197+(3-AI197)+AJ197+AK197+AL197+(3-AM197)+AN197+AO197+AP197+(3-AQ197)+AR197+AS197+AT197+AU197,"")</f>
        <v/>
      </c>
      <c r="BK197" s="142" t="str">
        <f t="shared" ref="BK197:BK260" si="107">IF(OR(BI197="",BJ197="")," ",BJ197-BI197)</f>
        <v xml:space="preserve"> </v>
      </c>
      <c r="BL197" s="104"/>
      <c r="BM197" s="68">
        <f>COUNTIF('Student Tracking'!G196:N196,"&gt;=1")</f>
        <v>0</v>
      </c>
      <c r="BN197" s="104">
        <f>COUNTIF('Student Tracking'!G196:N196,"0")</f>
        <v>0</v>
      </c>
      <c r="BO197" s="85">
        <f t="shared" ref="BO197:BO260" si="108">IF(BM197+BN197&gt;0,BM197/(BM197+BN197),0)</f>
        <v>0</v>
      </c>
      <c r="BP197" s="104" t="str">
        <f t="shared" si="86"/>
        <v/>
      </c>
      <c r="BQ197" s="104" t="str">
        <f t="shared" si="87"/>
        <v/>
      </c>
      <c r="BR197" s="104" t="str">
        <f t="shared" ref="BR197:BR260" si="109">IF(AND(BQ197&gt;0,BP197&gt;0,BI197&lt;&gt;"",BJ197&lt;&gt;""),BQ197,"")</f>
        <v/>
      </c>
      <c r="BS197" s="303" t="str">
        <f t="shared" ref="BS197:BS260" si="110">IF(A197="6 Session",IF(BM197&gt;=4,BQ197,""),IF(A197="8 Session",IF(BM197&gt;=6,BQ197,""),""))</f>
        <v/>
      </c>
      <c r="BT197" s="104"/>
      <c r="BU197" s="68" t="str">
        <f t="shared" si="88"/>
        <v/>
      </c>
      <c r="BV197" s="91" t="str">
        <f t="shared" si="89"/>
        <v/>
      </c>
      <c r="BW197" s="91" t="str">
        <f t="shared" si="90"/>
        <v/>
      </c>
      <c r="BX197" s="91" t="str">
        <f t="shared" si="91"/>
        <v/>
      </c>
      <c r="BY197" s="91" t="str">
        <f t="shared" si="92"/>
        <v/>
      </c>
    </row>
    <row r="198" spans="1:77" x14ac:dyDescent="0.35">
      <c r="A198" s="73">
        <f>'Student Tracking'!A197</f>
        <v>0</v>
      </c>
      <c r="B198" s="73">
        <f>'Student Tracking'!B197</f>
        <v>0</v>
      </c>
      <c r="C198" s="74">
        <f>'Student Tracking'!D197</f>
        <v>0</v>
      </c>
      <c r="D198" s="184" t="str">
        <f>IF('Student Tracking'!E197,'Student Tracking'!E197,"")</f>
        <v/>
      </c>
      <c r="E198" s="184" t="str">
        <f>IF('Student Tracking'!F197,'Student Tracking'!F197,"")</f>
        <v/>
      </c>
      <c r="F198" s="181"/>
      <c r="G198" s="39"/>
      <c r="H198" s="39"/>
      <c r="I198" s="39"/>
      <c r="J198" s="39"/>
      <c r="K198" s="39"/>
      <c r="L198" s="39"/>
      <c r="M198" s="39"/>
      <c r="N198" s="39"/>
      <c r="O198" s="39"/>
      <c r="P198" s="39"/>
      <c r="Q198" s="39"/>
      <c r="R198" s="39"/>
      <c r="S198" s="39"/>
      <c r="T198" s="39"/>
      <c r="U198" s="39"/>
      <c r="V198" s="39"/>
      <c r="W198" s="39"/>
      <c r="X198" s="39"/>
      <c r="Y198" s="39"/>
      <c r="Z198" s="39"/>
      <c r="AA198" s="181"/>
      <c r="AB198" s="39"/>
      <c r="AC198" s="39"/>
      <c r="AD198" s="39"/>
      <c r="AE198" s="39"/>
      <c r="AF198" s="39"/>
      <c r="AG198" s="39"/>
      <c r="AH198" s="39"/>
      <c r="AI198" s="39"/>
      <c r="AJ198" s="39"/>
      <c r="AK198" s="39"/>
      <c r="AL198" s="39"/>
      <c r="AM198" s="39"/>
      <c r="AN198" s="39"/>
      <c r="AO198" s="39"/>
      <c r="AP198" s="39"/>
      <c r="AQ198" s="39"/>
      <c r="AR198" s="39"/>
      <c r="AS198" s="39"/>
      <c r="AT198" s="39"/>
      <c r="AU198" s="39"/>
      <c r="AW198" s="145" t="str">
        <f t="shared" si="93"/>
        <v/>
      </c>
      <c r="AX198" s="146" t="str">
        <f t="shared" si="94"/>
        <v/>
      </c>
      <c r="AY198" s="147" t="str">
        <f t="shared" si="95"/>
        <v xml:space="preserve"> </v>
      </c>
      <c r="AZ198" s="145" t="str">
        <f t="shared" si="96"/>
        <v/>
      </c>
      <c r="BA198" s="146" t="str">
        <f t="shared" si="97"/>
        <v/>
      </c>
      <c r="BB198" s="147" t="str">
        <f t="shared" si="98"/>
        <v xml:space="preserve"> </v>
      </c>
      <c r="BC198" s="145" t="str">
        <f t="shared" si="99"/>
        <v/>
      </c>
      <c r="BD198" s="146" t="str">
        <f t="shared" si="100"/>
        <v/>
      </c>
      <c r="BE198" s="147" t="str">
        <f t="shared" si="101"/>
        <v xml:space="preserve"> </v>
      </c>
      <c r="BF198" s="145" t="str">
        <f t="shared" si="102"/>
        <v/>
      </c>
      <c r="BG198" s="146" t="str">
        <f t="shared" si="103"/>
        <v/>
      </c>
      <c r="BH198" s="148" t="str">
        <f t="shared" si="104"/>
        <v xml:space="preserve"> </v>
      </c>
      <c r="BI198" s="69" t="str">
        <f t="shared" si="105"/>
        <v/>
      </c>
      <c r="BJ198" s="70" t="str">
        <f t="shared" si="106"/>
        <v/>
      </c>
      <c r="BK198" s="142" t="str">
        <f t="shared" si="107"/>
        <v xml:space="preserve"> </v>
      </c>
      <c r="BL198" s="104"/>
      <c r="BM198" s="68">
        <f>COUNTIF('Student Tracking'!G197:N197,"&gt;=1")</f>
        <v>0</v>
      </c>
      <c r="BN198" s="104">
        <f>COUNTIF('Student Tracking'!G197:N197,"0")</f>
        <v>0</v>
      </c>
      <c r="BO198" s="85">
        <f t="shared" si="108"/>
        <v>0</v>
      </c>
      <c r="BP198" s="104" t="str">
        <f t="shared" si="86"/>
        <v/>
      </c>
      <c r="BQ198" s="104" t="str">
        <f t="shared" si="87"/>
        <v/>
      </c>
      <c r="BR198" s="104" t="str">
        <f t="shared" si="109"/>
        <v/>
      </c>
      <c r="BS198" s="303" t="str">
        <f t="shared" si="110"/>
        <v/>
      </c>
      <c r="BT198" s="104"/>
      <c r="BU198" s="68" t="str">
        <f t="shared" si="88"/>
        <v/>
      </c>
      <c r="BV198" s="91" t="str">
        <f t="shared" si="89"/>
        <v/>
      </c>
      <c r="BW198" s="91" t="str">
        <f t="shared" si="90"/>
        <v/>
      </c>
      <c r="BX198" s="91" t="str">
        <f t="shared" si="91"/>
        <v/>
      </c>
      <c r="BY198" s="91" t="str">
        <f t="shared" si="92"/>
        <v/>
      </c>
    </row>
    <row r="199" spans="1:77" x14ac:dyDescent="0.35">
      <c r="A199" s="73">
        <f>'Student Tracking'!A198</f>
        <v>0</v>
      </c>
      <c r="B199" s="73">
        <f>'Student Tracking'!B198</f>
        <v>0</v>
      </c>
      <c r="C199" s="74">
        <f>'Student Tracking'!D198</f>
        <v>0</v>
      </c>
      <c r="D199" s="184" t="str">
        <f>IF('Student Tracking'!E198,'Student Tracking'!E198,"")</f>
        <v/>
      </c>
      <c r="E199" s="184" t="str">
        <f>IF('Student Tracking'!F198,'Student Tracking'!F198,"")</f>
        <v/>
      </c>
      <c r="F199" s="182"/>
      <c r="G199" s="40"/>
      <c r="H199" s="40"/>
      <c r="I199" s="40"/>
      <c r="J199" s="40"/>
      <c r="K199" s="40"/>
      <c r="L199" s="40"/>
      <c r="M199" s="40"/>
      <c r="N199" s="40"/>
      <c r="O199" s="40"/>
      <c r="P199" s="40"/>
      <c r="Q199" s="40"/>
      <c r="R199" s="40"/>
      <c r="S199" s="40"/>
      <c r="T199" s="40"/>
      <c r="U199" s="40"/>
      <c r="V199" s="40"/>
      <c r="W199" s="40"/>
      <c r="X199" s="40"/>
      <c r="Y199" s="40"/>
      <c r="Z199" s="40"/>
      <c r="AA199" s="182"/>
      <c r="AB199" s="40"/>
      <c r="AC199" s="40"/>
      <c r="AD199" s="40"/>
      <c r="AE199" s="40"/>
      <c r="AF199" s="40"/>
      <c r="AG199" s="40"/>
      <c r="AH199" s="40"/>
      <c r="AI199" s="40"/>
      <c r="AJ199" s="40"/>
      <c r="AK199" s="40"/>
      <c r="AL199" s="40"/>
      <c r="AM199" s="40"/>
      <c r="AN199" s="40"/>
      <c r="AO199" s="40"/>
      <c r="AP199" s="40"/>
      <c r="AQ199" s="40"/>
      <c r="AR199" s="40"/>
      <c r="AS199" s="40"/>
      <c r="AT199" s="40"/>
      <c r="AU199" s="40"/>
      <c r="AW199" s="145" t="str">
        <f t="shared" si="93"/>
        <v/>
      </c>
      <c r="AX199" s="146" t="str">
        <f t="shared" si="94"/>
        <v/>
      </c>
      <c r="AY199" s="147" t="str">
        <f t="shared" si="95"/>
        <v xml:space="preserve"> </v>
      </c>
      <c r="AZ199" s="145" t="str">
        <f t="shared" si="96"/>
        <v/>
      </c>
      <c r="BA199" s="146" t="str">
        <f t="shared" si="97"/>
        <v/>
      </c>
      <c r="BB199" s="147" t="str">
        <f t="shared" si="98"/>
        <v xml:space="preserve"> </v>
      </c>
      <c r="BC199" s="145" t="str">
        <f t="shared" si="99"/>
        <v/>
      </c>
      <c r="BD199" s="146" t="str">
        <f t="shared" si="100"/>
        <v/>
      </c>
      <c r="BE199" s="147" t="str">
        <f t="shared" si="101"/>
        <v xml:space="preserve"> </v>
      </c>
      <c r="BF199" s="145" t="str">
        <f t="shared" si="102"/>
        <v/>
      </c>
      <c r="BG199" s="146" t="str">
        <f t="shared" si="103"/>
        <v/>
      </c>
      <c r="BH199" s="148" t="str">
        <f t="shared" si="104"/>
        <v xml:space="preserve"> </v>
      </c>
      <c r="BI199" s="69" t="str">
        <f t="shared" si="105"/>
        <v/>
      </c>
      <c r="BJ199" s="70" t="str">
        <f t="shared" si="106"/>
        <v/>
      </c>
      <c r="BK199" s="142" t="str">
        <f t="shared" si="107"/>
        <v xml:space="preserve"> </v>
      </c>
      <c r="BL199" s="104"/>
      <c r="BM199" s="68">
        <f>COUNTIF('Student Tracking'!G198:N198,"&gt;=1")</f>
        <v>0</v>
      </c>
      <c r="BN199" s="104">
        <f>COUNTIF('Student Tracking'!G198:N198,"0")</f>
        <v>0</v>
      </c>
      <c r="BO199" s="85">
        <f t="shared" si="108"/>
        <v>0</v>
      </c>
      <c r="BP199" s="104" t="str">
        <f t="shared" si="86"/>
        <v/>
      </c>
      <c r="BQ199" s="104" t="str">
        <f t="shared" si="87"/>
        <v/>
      </c>
      <c r="BR199" s="104" t="str">
        <f t="shared" si="109"/>
        <v/>
      </c>
      <c r="BS199" s="303" t="str">
        <f t="shared" si="110"/>
        <v/>
      </c>
      <c r="BT199" s="104"/>
      <c r="BU199" s="68" t="str">
        <f t="shared" si="88"/>
        <v/>
      </c>
      <c r="BV199" s="91" t="str">
        <f t="shared" si="89"/>
        <v/>
      </c>
      <c r="BW199" s="91" t="str">
        <f t="shared" si="90"/>
        <v/>
      </c>
      <c r="BX199" s="91" t="str">
        <f t="shared" si="91"/>
        <v/>
      </c>
      <c r="BY199" s="91" t="str">
        <f t="shared" si="92"/>
        <v/>
      </c>
    </row>
    <row r="200" spans="1:77" x14ac:dyDescent="0.35">
      <c r="A200" s="73">
        <f>'Student Tracking'!A199</f>
        <v>0</v>
      </c>
      <c r="B200" s="73">
        <f>'Student Tracking'!B199</f>
        <v>0</v>
      </c>
      <c r="C200" s="74">
        <f>'Student Tracking'!D199</f>
        <v>0</v>
      </c>
      <c r="D200" s="184" t="str">
        <f>IF('Student Tracking'!E199,'Student Tracking'!E199,"")</f>
        <v/>
      </c>
      <c r="E200" s="184" t="str">
        <f>IF('Student Tracking'!F199,'Student Tracking'!F199,"")</f>
        <v/>
      </c>
      <c r="F200" s="181"/>
      <c r="G200" s="39"/>
      <c r="H200" s="39"/>
      <c r="I200" s="39"/>
      <c r="J200" s="39"/>
      <c r="K200" s="39"/>
      <c r="L200" s="39"/>
      <c r="M200" s="39"/>
      <c r="N200" s="39"/>
      <c r="O200" s="39"/>
      <c r="P200" s="39"/>
      <c r="Q200" s="39"/>
      <c r="R200" s="39"/>
      <c r="S200" s="39"/>
      <c r="T200" s="39"/>
      <c r="U200" s="39"/>
      <c r="V200" s="39"/>
      <c r="W200" s="39"/>
      <c r="X200" s="39"/>
      <c r="Y200" s="39"/>
      <c r="Z200" s="39"/>
      <c r="AA200" s="181"/>
      <c r="AB200" s="39"/>
      <c r="AC200" s="39"/>
      <c r="AD200" s="39"/>
      <c r="AE200" s="39"/>
      <c r="AF200" s="39"/>
      <c r="AG200" s="39"/>
      <c r="AH200" s="39"/>
      <c r="AI200" s="39"/>
      <c r="AJ200" s="39"/>
      <c r="AK200" s="39"/>
      <c r="AL200" s="39"/>
      <c r="AM200" s="39"/>
      <c r="AN200" s="39"/>
      <c r="AO200" s="39"/>
      <c r="AP200" s="39"/>
      <c r="AQ200" s="39"/>
      <c r="AR200" s="39"/>
      <c r="AS200" s="39"/>
      <c r="AT200" s="39"/>
      <c r="AU200" s="39"/>
      <c r="AW200" s="145" t="str">
        <f t="shared" si="93"/>
        <v/>
      </c>
      <c r="AX200" s="146" t="str">
        <f t="shared" si="94"/>
        <v/>
      </c>
      <c r="AY200" s="147" t="str">
        <f t="shared" si="95"/>
        <v xml:space="preserve"> </v>
      </c>
      <c r="AZ200" s="145" t="str">
        <f t="shared" si="96"/>
        <v/>
      </c>
      <c r="BA200" s="146" t="str">
        <f t="shared" si="97"/>
        <v/>
      </c>
      <c r="BB200" s="147" t="str">
        <f t="shared" si="98"/>
        <v xml:space="preserve"> </v>
      </c>
      <c r="BC200" s="145" t="str">
        <f t="shared" si="99"/>
        <v/>
      </c>
      <c r="BD200" s="146" t="str">
        <f t="shared" si="100"/>
        <v/>
      </c>
      <c r="BE200" s="147" t="str">
        <f t="shared" si="101"/>
        <v xml:space="preserve"> </v>
      </c>
      <c r="BF200" s="145" t="str">
        <f t="shared" si="102"/>
        <v/>
      </c>
      <c r="BG200" s="146" t="str">
        <f t="shared" si="103"/>
        <v/>
      </c>
      <c r="BH200" s="148" t="str">
        <f t="shared" si="104"/>
        <v xml:space="preserve"> </v>
      </c>
      <c r="BI200" s="69" t="str">
        <f t="shared" si="105"/>
        <v/>
      </c>
      <c r="BJ200" s="70" t="str">
        <f t="shared" si="106"/>
        <v/>
      </c>
      <c r="BK200" s="142" t="str">
        <f t="shared" si="107"/>
        <v xml:space="preserve"> </v>
      </c>
      <c r="BL200" s="104"/>
      <c r="BM200" s="68">
        <f>COUNTIF('Student Tracking'!G199:N199,"&gt;=1")</f>
        <v>0</v>
      </c>
      <c r="BN200" s="104">
        <f>COUNTIF('Student Tracking'!G199:N199,"0")</f>
        <v>0</v>
      </c>
      <c r="BO200" s="85">
        <f t="shared" si="108"/>
        <v>0</v>
      </c>
      <c r="BP200" s="104" t="str">
        <f t="shared" si="86"/>
        <v/>
      </c>
      <c r="BQ200" s="104" t="str">
        <f t="shared" si="87"/>
        <v/>
      </c>
      <c r="BR200" s="104" t="str">
        <f t="shared" si="109"/>
        <v/>
      </c>
      <c r="BS200" s="303" t="str">
        <f t="shared" si="110"/>
        <v/>
      </c>
      <c r="BT200" s="104"/>
      <c r="BU200" s="68" t="str">
        <f t="shared" si="88"/>
        <v/>
      </c>
      <c r="BV200" s="91" t="str">
        <f t="shared" si="89"/>
        <v/>
      </c>
      <c r="BW200" s="91" t="str">
        <f t="shared" si="90"/>
        <v/>
      </c>
      <c r="BX200" s="91" t="str">
        <f t="shared" si="91"/>
        <v/>
      </c>
      <c r="BY200" s="91" t="str">
        <f t="shared" si="92"/>
        <v/>
      </c>
    </row>
    <row r="201" spans="1:77" x14ac:dyDescent="0.35">
      <c r="A201" s="73">
        <f>'Student Tracking'!A200</f>
        <v>0</v>
      </c>
      <c r="B201" s="73">
        <f>'Student Tracking'!B200</f>
        <v>0</v>
      </c>
      <c r="C201" s="74">
        <f>'Student Tracking'!D200</f>
        <v>0</v>
      </c>
      <c r="D201" s="184" t="str">
        <f>IF('Student Tracking'!E200,'Student Tracking'!E200,"")</f>
        <v/>
      </c>
      <c r="E201" s="184" t="str">
        <f>IF('Student Tracking'!F200,'Student Tracking'!F200,"")</f>
        <v/>
      </c>
      <c r="F201" s="182"/>
      <c r="G201" s="40"/>
      <c r="H201" s="40"/>
      <c r="I201" s="40"/>
      <c r="J201" s="40"/>
      <c r="K201" s="40"/>
      <c r="L201" s="40"/>
      <c r="M201" s="40"/>
      <c r="N201" s="40"/>
      <c r="O201" s="40"/>
      <c r="P201" s="40"/>
      <c r="Q201" s="40"/>
      <c r="R201" s="40"/>
      <c r="S201" s="40"/>
      <c r="T201" s="40"/>
      <c r="U201" s="40"/>
      <c r="V201" s="40"/>
      <c r="W201" s="40"/>
      <c r="X201" s="40"/>
      <c r="Y201" s="40"/>
      <c r="Z201" s="40"/>
      <c r="AA201" s="182"/>
      <c r="AB201" s="40"/>
      <c r="AC201" s="40"/>
      <c r="AD201" s="40"/>
      <c r="AE201" s="40"/>
      <c r="AF201" s="40"/>
      <c r="AG201" s="40"/>
      <c r="AH201" s="40"/>
      <c r="AI201" s="40"/>
      <c r="AJ201" s="40"/>
      <c r="AK201" s="40"/>
      <c r="AL201" s="40"/>
      <c r="AM201" s="40"/>
      <c r="AN201" s="40"/>
      <c r="AO201" s="40"/>
      <c r="AP201" s="40"/>
      <c r="AQ201" s="40"/>
      <c r="AR201" s="40"/>
      <c r="AS201" s="40"/>
      <c r="AT201" s="40"/>
      <c r="AU201" s="40"/>
      <c r="AW201" s="145" t="str">
        <f t="shared" si="93"/>
        <v/>
      </c>
      <c r="AX201" s="146" t="str">
        <f t="shared" si="94"/>
        <v/>
      </c>
      <c r="AY201" s="147" t="str">
        <f t="shared" si="95"/>
        <v xml:space="preserve"> </v>
      </c>
      <c r="AZ201" s="145" t="str">
        <f t="shared" si="96"/>
        <v/>
      </c>
      <c r="BA201" s="146" t="str">
        <f t="shared" si="97"/>
        <v/>
      </c>
      <c r="BB201" s="147" t="str">
        <f t="shared" si="98"/>
        <v xml:space="preserve"> </v>
      </c>
      <c r="BC201" s="145" t="str">
        <f t="shared" si="99"/>
        <v/>
      </c>
      <c r="BD201" s="146" t="str">
        <f t="shared" si="100"/>
        <v/>
      </c>
      <c r="BE201" s="147" t="str">
        <f t="shared" si="101"/>
        <v xml:space="preserve"> </v>
      </c>
      <c r="BF201" s="145" t="str">
        <f t="shared" si="102"/>
        <v/>
      </c>
      <c r="BG201" s="146" t="str">
        <f t="shared" si="103"/>
        <v/>
      </c>
      <c r="BH201" s="148" t="str">
        <f t="shared" si="104"/>
        <v xml:space="preserve"> </v>
      </c>
      <c r="BI201" s="69" t="str">
        <f t="shared" si="105"/>
        <v/>
      </c>
      <c r="BJ201" s="70" t="str">
        <f t="shared" si="106"/>
        <v/>
      </c>
      <c r="BK201" s="142" t="str">
        <f t="shared" si="107"/>
        <v xml:space="preserve"> </v>
      </c>
      <c r="BL201" s="104"/>
      <c r="BM201" s="68">
        <f>COUNTIF('Student Tracking'!G200:N200,"&gt;=1")</f>
        <v>0</v>
      </c>
      <c r="BN201" s="104">
        <f>COUNTIF('Student Tracking'!G200:N200,"0")</f>
        <v>0</v>
      </c>
      <c r="BO201" s="85">
        <f t="shared" si="108"/>
        <v>0</v>
      </c>
      <c r="BP201" s="104" t="str">
        <f t="shared" si="86"/>
        <v/>
      </c>
      <c r="BQ201" s="104" t="str">
        <f t="shared" si="87"/>
        <v/>
      </c>
      <c r="BR201" s="104" t="str">
        <f t="shared" si="109"/>
        <v/>
      </c>
      <c r="BS201" s="303" t="str">
        <f t="shared" si="110"/>
        <v/>
      </c>
      <c r="BT201" s="104"/>
      <c r="BU201" s="68" t="str">
        <f t="shared" si="88"/>
        <v/>
      </c>
      <c r="BV201" s="91" t="str">
        <f t="shared" si="89"/>
        <v/>
      </c>
      <c r="BW201" s="91" t="str">
        <f t="shared" si="90"/>
        <v/>
      </c>
      <c r="BX201" s="91" t="str">
        <f t="shared" si="91"/>
        <v/>
      </c>
      <c r="BY201" s="91" t="str">
        <f t="shared" si="92"/>
        <v/>
      </c>
    </row>
    <row r="202" spans="1:77" x14ac:dyDescent="0.35">
      <c r="A202" s="73">
        <f>'Student Tracking'!A201</f>
        <v>0</v>
      </c>
      <c r="B202" s="73">
        <f>'Student Tracking'!B201</f>
        <v>0</v>
      </c>
      <c r="C202" s="74">
        <f>'Student Tracking'!D201</f>
        <v>0</v>
      </c>
      <c r="D202" s="184" t="str">
        <f>IF('Student Tracking'!E201,'Student Tracking'!E201,"")</f>
        <v/>
      </c>
      <c r="E202" s="184" t="str">
        <f>IF('Student Tracking'!F201,'Student Tracking'!F201,"")</f>
        <v/>
      </c>
      <c r="F202" s="181"/>
      <c r="G202" s="39"/>
      <c r="H202" s="39"/>
      <c r="I202" s="39"/>
      <c r="J202" s="39"/>
      <c r="K202" s="39"/>
      <c r="L202" s="39"/>
      <c r="M202" s="39"/>
      <c r="N202" s="39"/>
      <c r="O202" s="39"/>
      <c r="P202" s="39"/>
      <c r="Q202" s="39"/>
      <c r="R202" s="39"/>
      <c r="S202" s="39"/>
      <c r="T202" s="39"/>
      <c r="U202" s="39"/>
      <c r="V202" s="39"/>
      <c r="W202" s="39"/>
      <c r="X202" s="39"/>
      <c r="Y202" s="39"/>
      <c r="Z202" s="39"/>
      <c r="AA202" s="181"/>
      <c r="AB202" s="39"/>
      <c r="AC202" s="39"/>
      <c r="AD202" s="39"/>
      <c r="AE202" s="39"/>
      <c r="AF202" s="39"/>
      <c r="AG202" s="39"/>
      <c r="AH202" s="39"/>
      <c r="AI202" s="39"/>
      <c r="AJ202" s="39"/>
      <c r="AK202" s="39"/>
      <c r="AL202" s="39"/>
      <c r="AM202" s="39"/>
      <c r="AN202" s="39"/>
      <c r="AO202" s="39"/>
      <c r="AP202" s="39"/>
      <c r="AQ202" s="39"/>
      <c r="AR202" s="39"/>
      <c r="AS202" s="39"/>
      <c r="AT202" s="39"/>
      <c r="AU202" s="39"/>
      <c r="AW202" s="145" t="str">
        <f t="shared" si="93"/>
        <v/>
      </c>
      <c r="AX202" s="146" t="str">
        <f t="shared" si="94"/>
        <v/>
      </c>
      <c r="AY202" s="147" t="str">
        <f t="shared" si="95"/>
        <v xml:space="preserve"> </v>
      </c>
      <c r="AZ202" s="145" t="str">
        <f t="shared" si="96"/>
        <v/>
      </c>
      <c r="BA202" s="146" t="str">
        <f t="shared" si="97"/>
        <v/>
      </c>
      <c r="BB202" s="147" t="str">
        <f t="shared" si="98"/>
        <v xml:space="preserve"> </v>
      </c>
      <c r="BC202" s="145" t="str">
        <f t="shared" si="99"/>
        <v/>
      </c>
      <c r="BD202" s="146" t="str">
        <f t="shared" si="100"/>
        <v/>
      </c>
      <c r="BE202" s="147" t="str">
        <f t="shared" si="101"/>
        <v xml:space="preserve"> </v>
      </c>
      <c r="BF202" s="145" t="str">
        <f t="shared" si="102"/>
        <v/>
      </c>
      <c r="BG202" s="146" t="str">
        <f t="shared" si="103"/>
        <v/>
      </c>
      <c r="BH202" s="148" t="str">
        <f t="shared" si="104"/>
        <v xml:space="preserve"> </v>
      </c>
      <c r="BI202" s="69" t="str">
        <f t="shared" si="105"/>
        <v/>
      </c>
      <c r="BJ202" s="70" t="str">
        <f t="shared" si="106"/>
        <v/>
      </c>
      <c r="BK202" s="142" t="str">
        <f t="shared" si="107"/>
        <v xml:space="preserve"> </v>
      </c>
      <c r="BL202" s="104"/>
      <c r="BM202" s="68">
        <f>COUNTIF('Student Tracking'!G201:N201,"&gt;=1")</f>
        <v>0</v>
      </c>
      <c r="BN202" s="104">
        <f>COUNTIF('Student Tracking'!G201:N201,"0")</f>
        <v>0</v>
      </c>
      <c r="BO202" s="85">
        <f t="shared" si="108"/>
        <v>0</v>
      </c>
      <c r="BP202" s="104" t="str">
        <f t="shared" si="86"/>
        <v/>
      </c>
      <c r="BQ202" s="104" t="str">
        <f t="shared" si="87"/>
        <v/>
      </c>
      <c r="BR202" s="104" t="str">
        <f t="shared" si="109"/>
        <v/>
      </c>
      <c r="BS202" s="303" t="str">
        <f t="shared" si="110"/>
        <v/>
      </c>
      <c r="BT202" s="104"/>
      <c r="BU202" s="68" t="str">
        <f t="shared" si="88"/>
        <v/>
      </c>
      <c r="BV202" s="91" t="str">
        <f t="shared" si="89"/>
        <v/>
      </c>
      <c r="BW202" s="91" t="str">
        <f t="shared" si="90"/>
        <v/>
      </c>
      <c r="BX202" s="91" t="str">
        <f t="shared" si="91"/>
        <v/>
      </c>
      <c r="BY202" s="91" t="str">
        <f t="shared" si="92"/>
        <v/>
      </c>
    </row>
    <row r="203" spans="1:77" x14ac:dyDescent="0.35">
      <c r="A203" s="73">
        <f>'Student Tracking'!A202</f>
        <v>0</v>
      </c>
      <c r="B203" s="73">
        <f>'Student Tracking'!B202</f>
        <v>0</v>
      </c>
      <c r="C203" s="74">
        <f>'Student Tracking'!D202</f>
        <v>0</v>
      </c>
      <c r="D203" s="184" t="str">
        <f>IF('Student Tracking'!E202,'Student Tracking'!E202,"")</f>
        <v/>
      </c>
      <c r="E203" s="184" t="str">
        <f>IF('Student Tracking'!F202,'Student Tracking'!F202,"")</f>
        <v/>
      </c>
      <c r="F203" s="182"/>
      <c r="G203" s="40"/>
      <c r="H203" s="40"/>
      <c r="I203" s="40"/>
      <c r="J203" s="40"/>
      <c r="K203" s="40"/>
      <c r="L203" s="40"/>
      <c r="M203" s="40"/>
      <c r="N203" s="40"/>
      <c r="O203" s="40"/>
      <c r="P203" s="40"/>
      <c r="Q203" s="40"/>
      <c r="R203" s="40"/>
      <c r="S203" s="40"/>
      <c r="T203" s="40"/>
      <c r="U203" s="40"/>
      <c r="V203" s="40"/>
      <c r="W203" s="40"/>
      <c r="X203" s="40"/>
      <c r="Y203" s="40"/>
      <c r="Z203" s="40"/>
      <c r="AA203" s="182"/>
      <c r="AB203" s="40"/>
      <c r="AC203" s="40"/>
      <c r="AD203" s="40"/>
      <c r="AE203" s="40"/>
      <c r="AF203" s="40"/>
      <c r="AG203" s="40"/>
      <c r="AH203" s="40"/>
      <c r="AI203" s="40"/>
      <c r="AJ203" s="40"/>
      <c r="AK203" s="40"/>
      <c r="AL203" s="40"/>
      <c r="AM203" s="40"/>
      <c r="AN203" s="40"/>
      <c r="AO203" s="40"/>
      <c r="AP203" s="40"/>
      <c r="AQ203" s="40"/>
      <c r="AR203" s="40"/>
      <c r="AS203" s="40"/>
      <c r="AT203" s="40"/>
      <c r="AU203" s="40"/>
      <c r="AW203" s="145" t="str">
        <f t="shared" si="93"/>
        <v/>
      </c>
      <c r="AX203" s="146" t="str">
        <f t="shared" si="94"/>
        <v/>
      </c>
      <c r="AY203" s="147" t="str">
        <f t="shared" si="95"/>
        <v xml:space="preserve"> </v>
      </c>
      <c r="AZ203" s="145" t="str">
        <f t="shared" si="96"/>
        <v/>
      </c>
      <c r="BA203" s="146" t="str">
        <f t="shared" si="97"/>
        <v/>
      </c>
      <c r="BB203" s="147" t="str">
        <f t="shared" si="98"/>
        <v xml:space="preserve"> </v>
      </c>
      <c r="BC203" s="145" t="str">
        <f t="shared" si="99"/>
        <v/>
      </c>
      <c r="BD203" s="146" t="str">
        <f t="shared" si="100"/>
        <v/>
      </c>
      <c r="BE203" s="147" t="str">
        <f t="shared" si="101"/>
        <v xml:space="preserve"> </v>
      </c>
      <c r="BF203" s="145" t="str">
        <f t="shared" si="102"/>
        <v/>
      </c>
      <c r="BG203" s="146" t="str">
        <f t="shared" si="103"/>
        <v/>
      </c>
      <c r="BH203" s="148" t="str">
        <f t="shared" si="104"/>
        <v xml:space="preserve"> </v>
      </c>
      <c r="BI203" s="69" t="str">
        <f t="shared" si="105"/>
        <v/>
      </c>
      <c r="BJ203" s="70" t="str">
        <f t="shared" si="106"/>
        <v/>
      </c>
      <c r="BK203" s="142" t="str">
        <f t="shared" si="107"/>
        <v xml:space="preserve"> </v>
      </c>
      <c r="BL203" s="104"/>
      <c r="BM203" s="68">
        <f>COUNTIF('Student Tracking'!G202:N202,"&gt;=1")</f>
        <v>0</v>
      </c>
      <c r="BN203" s="104">
        <f>COUNTIF('Student Tracking'!G202:N202,"0")</f>
        <v>0</v>
      </c>
      <c r="BO203" s="85">
        <f t="shared" si="108"/>
        <v>0</v>
      </c>
      <c r="BP203" s="104" t="str">
        <f t="shared" si="86"/>
        <v/>
      </c>
      <c r="BQ203" s="104" t="str">
        <f t="shared" si="87"/>
        <v/>
      </c>
      <c r="BR203" s="104" t="str">
        <f t="shared" si="109"/>
        <v/>
      </c>
      <c r="BS203" s="303" t="str">
        <f t="shared" si="110"/>
        <v/>
      </c>
      <c r="BT203" s="104"/>
      <c r="BU203" s="68" t="str">
        <f t="shared" si="88"/>
        <v/>
      </c>
      <c r="BV203" s="91" t="str">
        <f t="shared" si="89"/>
        <v/>
      </c>
      <c r="BW203" s="91" t="str">
        <f t="shared" si="90"/>
        <v/>
      </c>
      <c r="BX203" s="91" t="str">
        <f t="shared" si="91"/>
        <v/>
      </c>
      <c r="BY203" s="91" t="str">
        <f t="shared" si="92"/>
        <v/>
      </c>
    </row>
    <row r="204" spans="1:77" x14ac:dyDescent="0.35">
      <c r="A204" s="73">
        <f>'Student Tracking'!A203</f>
        <v>0</v>
      </c>
      <c r="B204" s="73">
        <f>'Student Tracking'!B203</f>
        <v>0</v>
      </c>
      <c r="C204" s="74">
        <f>'Student Tracking'!D203</f>
        <v>0</v>
      </c>
      <c r="D204" s="184" t="str">
        <f>IF('Student Tracking'!E203,'Student Tracking'!E203,"")</f>
        <v/>
      </c>
      <c r="E204" s="184" t="str">
        <f>IF('Student Tracking'!F203,'Student Tracking'!F203,"")</f>
        <v/>
      </c>
      <c r="F204" s="181"/>
      <c r="G204" s="39"/>
      <c r="H204" s="39"/>
      <c r="I204" s="39"/>
      <c r="J204" s="39"/>
      <c r="K204" s="39"/>
      <c r="L204" s="39"/>
      <c r="M204" s="39"/>
      <c r="N204" s="39"/>
      <c r="O204" s="39"/>
      <c r="P204" s="39"/>
      <c r="Q204" s="39"/>
      <c r="R204" s="39"/>
      <c r="S204" s="39"/>
      <c r="T204" s="39"/>
      <c r="U204" s="39"/>
      <c r="V204" s="39"/>
      <c r="W204" s="39"/>
      <c r="X204" s="39"/>
      <c r="Y204" s="39"/>
      <c r="Z204" s="39"/>
      <c r="AA204" s="181"/>
      <c r="AB204" s="39"/>
      <c r="AC204" s="39"/>
      <c r="AD204" s="39"/>
      <c r="AE204" s="39"/>
      <c r="AF204" s="39"/>
      <c r="AG204" s="39"/>
      <c r="AH204" s="39"/>
      <c r="AI204" s="39"/>
      <c r="AJ204" s="39"/>
      <c r="AK204" s="39"/>
      <c r="AL204" s="39"/>
      <c r="AM204" s="39"/>
      <c r="AN204" s="39"/>
      <c r="AO204" s="39"/>
      <c r="AP204" s="39"/>
      <c r="AQ204" s="39"/>
      <c r="AR204" s="39"/>
      <c r="AS204" s="39"/>
      <c r="AT204" s="39"/>
      <c r="AU204" s="39"/>
      <c r="AW204" s="145" t="str">
        <f t="shared" si="93"/>
        <v/>
      </c>
      <c r="AX204" s="146" t="str">
        <f t="shared" si="94"/>
        <v/>
      </c>
      <c r="AY204" s="147" t="str">
        <f t="shared" si="95"/>
        <v xml:space="preserve"> </v>
      </c>
      <c r="AZ204" s="145" t="str">
        <f t="shared" si="96"/>
        <v/>
      </c>
      <c r="BA204" s="146" t="str">
        <f t="shared" si="97"/>
        <v/>
      </c>
      <c r="BB204" s="147" t="str">
        <f t="shared" si="98"/>
        <v xml:space="preserve"> </v>
      </c>
      <c r="BC204" s="145" t="str">
        <f t="shared" si="99"/>
        <v/>
      </c>
      <c r="BD204" s="146" t="str">
        <f t="shared" si="100"/>
        <v/>
      </c>
      <c r="BE204" s="147" t="str">
        <f t="shared" si="101"/>
        <v xml:space="preserve"> </v>
      </c>
      <c r="BF204" s="145" t="str">
        <f t="shared" si="102"/>
        <v/>
      </c>
      <c r="BG204" s="146" t="str">
        <f t="shared" si="103"/>
        <v/>
      </c>
      <c r="BH204" s="148" t="str">
        <f t="shared" si="104"/>
        <v xml:space="preserve"> </v>
      </c>
      <c r="BI204" s="69" t="str">
        <f t="shared" si="105"/>
        <v/>
      </c>
      <c r="BJ204" s="70" t="str">
        <f t="shared" si="106"/>
        <v/>
      </c>
      <c r="BK204" s="142" t="str">
        <f t="shared" si="107"/>
        <v xml:space="preserve"> </v>
      </c>
      <c r="BL204" s="104"/>
      <c r="BM204" s="68">
        <f>COUNTIF('Student Tracking'!G203:N203,"&gt;=1")</f>
        <v>0</v>
      </c>
      <c r="BN204" s="104">
        <f>COUNTIF('Student Tracking'!G203:N203,"0")</f>
        <v>0</v>
      </c>
      <c r="BO204" s="85">
        <f t="shared" si="108"/>
        <v>0</v>
      </c>
      <c r="BP204" s="104" t="str">
        <f t="shared" si="86"/>
        <v/>
      </c>
      <c r="BQ204" s="104" t="str">
        <f t="shared" si="87"/>
        <v/>
      </c>
      <c r="BR204" s="104" t="str">
        <f t="shared" si="109"/>
        <v/>
      </c>
      <c r="BS204" s="303" t="str">
        <f t="shared" si="110"/>
        <v/>
      </c>
      <c r="BT204" s="104"/>
      <c r="BU204" s="68" t="str">
        <f t="shared" si="88"/>
        <v/>
      </c>
      <c r="BV204" s="91" t="str">
        <f t="shared" si="89"/>
        <v/>
      </c>
      <c r="BW204" s="91" t="str">
        <f t="shared" si="90"/>
        <v/>
      </c>
      <c r="BX204" s="91" t="str">
        <f t="shared" si="91"/>
        <v/>
      </c>
      <c r="BY204" s="91" t="str">
        <f t="shared" si="92"/>
        <v/>
      </c>
    </row>
    <row r="205" spans="1:77" x14ac:dyDescent="0.35">
      <c r="A205" s="73">
        <f>'Student Tracking'!A204</f>
        <v>0</v>
      </c>
      <c r="B205" s="73">
        <f>'Student Tracking'!B204</f>
        <v>0</v>
      </c>
      <c r="C205" s="74">
        <f>'Student Tracking'!D204</f>
        <v>0</v>
      </c>
      <c r="D205" s="184" t="str">
        <f>IF('Student Tracking'!E204,'Student Tracking'!E204,"")</f>
        <v/>
      </c>
      <c r="E205" s="184" t="str">
        <f>IF('Student Tracking'!F204,'Student Tracking'!F204,"")</f>
        <v/>
      </c>
      <c r="F205" s="182"/>
      <c r="G205" s="40"/>
      <c r="H205" s="40"/>
      <c r="I205" s="40"/>
      <c r="J205" s="40"/>
      <c r="K205" s="40"/>
      <c r="L205" s="40"/>
      <c r="M205" s="40"/>
      <c r="N205" s="40"/>
      <c r="O205" s="40"/>
      <c r="P205" s="40"/>
      <c r="Q205" s="40"/>
      <c r="R205" s="40"/>
      <c r="S205" s="40"/>
      <c r="T205" s="40"/>
      <c r="U205" s="40"/>
      <c r="V205" s="40"/>
      <c r="W205" s="40"/>
      <c r="X205" s="40"/>
      <c r="Y205" s="40"/>
      <c r="Z205" s="40"/>
      <c r="AA205" s="182"/>
      <c r="AB205" s="40"/>
      <c r="AC205" s="40"/>
      <c r="AD205" s="40"/>
      <c r="AE205" s="40"/>
      <c r="AF205" s="40"/>
      <c r="AG205" s="40"/>
      <c r="AH205" s="40"/>
      <c r="AI205" s="40"/>
      <c r="AJ205" s="40"/>
      <c r="AK205" s="40"/>
      <c r="AL205" s="40"/>
      <c r="AM205" s="40"/>
      <c r="AN205" s="40"/>
      <c r="AO205" s="40"/>
      <c r="AP205" s="40"/>
      <c r="AQ205" s="40"/>
      <c r="AR205" s="40"/>
      <c r="AS205" s="40"/>
      <c r="AT205" s="40"/>
      <c r="AU205" s="40"/>
      <c r="AW205" s="145" t="str">
        <f t="shared" si="93"/>
        <v/>
      </c>
      <c r="AX205" s="146" t="str">
        <f t="shared" si="94"/>
        <v/>
      </c>
      <c r="AY205" s="147" t="str">
        <f t="shared" si="95"/>
        <v xml:space="preserve"> </v>
      </c>
      <c r="AZ205" s="145" t="str">
        <f t="shared" si="96"/>
        <v/>
      </c>
      <c r="BA205" s="146" t="str">
        <f t="shared" si="97"/>
        <v/>
      </c>
      <c r="BB205" s="147" t="str">
        <f t="shared" si="98"/>
        <v xml:space="preserve"> </v>
      </c>
      <c r="BC205" s="145" t="str">
        <f t="shared" si="99"/>
        <v/>
      </c>
      <c r="BD205" s="146" t="str">
        <f t="shared" si="100"/>
        <v/>
      </c>
      <c r="BE205" s="147" t="str">
        <f t="shared" si="101"/>
        <v xml:space="preserve"> </v>
      </c>
      <c r="BF205" s="145" t="str">
        <f t="shared" si="102"/>
        <v/>
      </c>
      <c r="BG205" s="146" t="str">
        <f t="shared" si="103"/>
        <v/>
      </c>
      <c r="BH205" s="148" t="str">
        <f t="shared" si="104"/>
        <v xml:space="preserve"> </v>
      </c>
      <c r="BI205" s="69" t="str">
        <f t="shared" si="105"/>
        <v/>
      </c>
      <c r="BJ205" s="70" t="str">
        <f t="shared" si="106"/>
        <v/>
      </c>
      <c r="BK205" s="142" t="str">
        <f t="shared" si="107"/>
        <v xml:space="preserve"> </v>
      </c>
      <c r="BL205" s="104"/>
      <c r="BM205" s="68">
        <f>COUNTIF('Student Tracking'!G204:N204,"&gt;=1")</f>
        <v>0</v>
      </c>
      <c r="BN205" s="104">
        <f>COUNTIF('Student Tracking'!G204:N204,"0")</f>
        <v>0</v>
      </c>
      <c r="BO205" s="85">
        <f t="shared" si="108"/>
        <v>0</v>
      </c>
      <c r="BP205" s="104" t="str">
        <f t="shared" si="86"/>
        <v/>
      </c>
      <c r="BQ205" s="104" t="str">
        <f t="shared" si="87"/>
        <v/>
      </c>
      <c r="BR205" s="104" t="str">
        <f t="shared" si="109"/>
        <v/>
      </c>
      <c r="BS205" s="303" t="str">
        <f t="shared" si="110"/>
        <v/>
      </c>
      <c r="BT205" s="104"/>
      <c r="BU205" s="68" t="str">
        <f t="shared" si="88"/>
        <v/>
      </c>
      <c r="BV205" s="91" t="str">
        <f t="shared" si="89"/>
        <v/>
      </c>
      <c r="BW205" s="91" t="str">
        <f t="shared" si="90"/>
        <v/>
      </c>
      <c r="BX205" s="91" t="str">
        <f t="shared" si="91"/>
        <v/>
      </c>
      <c r="BY205" s="91" t="str">
        <f t="shared" si="92"/>
        <v/>
      </c>
    </row>
    <row r="206" spans="1:77" x14ac:dyDescent="0.35">
      <c r="A206" s="73">
        <f>'Student Tracking'!A205</f>
        <v>0</v>
      </c>
      <c r="B206" s="73">
        <f>'Student Tracking'!B205</f>
        <v>0</v>
      </c>
      <c r="C206" s="74">
        <f>'Student Tracking'!D205</f>
        <v>0</v>
      </c>
      <c r="D206" s="184" t="str">
        <f>IF('Student Tracking'!E205,'Student Tracking'!E205,"")</f>
        <v/>
      </c>
      <c r="E206" s="184" t="str">
        <f>IF('Student Tracking'!F205,'Student Tracking'!F205,"")</f>
        <v/>
      </c>
      <c r="F206" s="181"/>
      <c r="G206" s="39"/>
      <c r="H206" s="39"/>
      <c r="I206" s="39"/>
      <c r="J206" s="39"/>
      <c r="K206" s="39"/>
      <c r="L206" s="39"/>
      <c r="M206" s="39"/>
      <c r="N206" s="39"/>
      <c r="O206" s="39"/>
      <c r="P206" s="39"/>
      <c r="Q206" s="39"/>
      <c r="R206" s="39"/>
      <c r="S206" s="39"/>
      <c r="T206" s="39"/>
      <c r="U206" s="39"/>
      <c r="V206" s="39"/>
      <c r="W206" s="39"/>
      <c r="X206" s="39"/>
      <c r="Y206" s="39"/>
      <c r="Z206" s="39"/>
      <c r="AA206" s="181"/>
      <c r="AB206" s="39"/>
      <c r="AC206" s="39"/>
      <c r="AD206" s="39"/>
      <c r="AE206" s="39"/>
      <c r="AF206" s="39"/>
      <c r="AG206" s="39"/>
      <c r="AH206" s="39"/>
      <c r="AI206" s="39"/>
      <c r="AJ206" s="39"/>
      <c r="AK206" s="39"/>
      <c r="AL206" s="39"/>
      <c r="AM206" s="39"/>
      <c r="AN206" s="39"/>
      <c r="AO206" s="39"/>
      <c r="AP206" s="39"/>
      <c r="AQ206" s="39"/>
      <c r="AR206" s="39"/>
      <c r="AS206" s="39"/>
      <c r="AT206" s="39"/>
      <c r="AU206" s="39"/>
      <c r="AW206" s="145" t="str">
        <f t="shared" si="93"/>
        <v/>
      </c>
      <c r="AX206" s="146" t="str">
        <f t="shared" si="94"/>
        <v/>
      </c>
      <c r="AY206" s="147" t="str">
        <f t="shared" si="95"/>
        <v xml:space="preserve"> </v>
      </c>
      <c r="AZ206" s="145" t="str">
        <f t="shared" si="96"/>
        <v/>
      </c>
      <c r="BA206" s="146" t="str">
        <f t="shared" si="97"/>
        <v/>
      </c>
      <c r="BB206" s="147" t="str">
        <f t="shared" si="98"/>
        <v xml:space="preserve"> </v>
      </c>
      <c r="BC206" s="145" t="str">
        <f t="shared" si="99"/>
        <v/>
      </c>
      <c r="BD206" s="146" t="str">
        <f t="shared" si="100"/>
        <v/>
      </c>
      <c r="BE206" s="147" t="str">
        <f t="shared" si="101"/>
        <v xml:space="preserve"> </v>
      </c>
      <c r="BF206" s="145" t="str">
        <f t="shared" si="102"/>
        <v/>
      </c>
      <c r="BG206" s="146" t="str">
        <f t="shared" si="103"/>
        <v/>
      </c>
      <c r="BH206" s="148" t="str">
        <f t="shared" si="104"/>
        <v xml:space="preserve"> </v>
      </c>
      <c r="BI206" s="69" t="str">
        <f t="shared" si="105"/>
        <v/>
      </c>
      <c r="BJ206" s="70" t="str">
        <f t="shared" si="106"/>
        <v/>
      </c>
      <c r="BK206" s="142" t="str">
        <f t="shared" si="107"/>
        <v xml:space="preserve"> </v>
      </c>
      <c r="BL206" s="104"/>
      <c r="BM206" s="68">
        <f>COUNTIF('Student Tracking'!G205:N205,"&gt;=1")</f>
        <v>0</v>
      </c>
      <c r="BN206" s="104">
        <f>COUNTIF('Student Tracking'!G205:N205,"0")</f>
        <v>0</v>
      </c>
      <c r="BO206" s="85">
        <f t="shared" si="108"/>
        <v>0</v>
      </c>
      <c r="BP206" s="104" t="str">
        <f t="shared" si="86"/>
        <v/>
      </c>
      <c r="BQ206" s="104" t="str">
        <f t="shared" si="87"/>
        <v/>
      </c>
      <c r="BR206" s="104" t="str">
        <f t="shared" si="109"/>
        <v/>
      </c>
      <c r="BS206" s="303" t="str">
        <f t="shared" si="110"/>
        <v/>
      </c>
      <c r="BT206" s="104"/>
      <c r="BU206" s="68" t="str">
        <f t="shared" si="88"/>
        <v/>
      </c>
      <c r="BV206" s="91" t="str">
        <f t="shared" si="89"/>
        <v/>
      </c>
      <c r="BW206" s="91" t="str">
        <f t="shared" si="90"/>
        <v/>
      </c>
      <c r="BX206" s="91" t="str">
        <f t="shared" si="91"/>
        <v/>
      </c>
      <c r="BY206" s="91" t="str">
        <f t="shared" si="92"/>
        <v/>
      </c>
    </row>
    <row r="207" spans="1:77" x14ac:dyDescent="0.35">
      <c r="A207" s="73">
        <f>'Student Tracking'!A206</f>
        <v>0</v>
      </c>
      <c r="B207" s="73">
        <f>'Student Tracking'!B206</f>
        <v>0</v>
      </c>
      <c r="C207" s="74">
        <f>'Student Tracking'!D206</f>
        <v>0</v>
      </c>
      <c r="D207" s="184" t="str">
        <f>IF('Student Tracking'!E206,'Student Tracking'!E206,"")</f>
        <v/>
      </c>
      <c r="E207" s="184" t="str">
        <f>IF('Student Tracking'!F206,'Student Tracking'!F206,"")</f>
        <v/>
      </c>
      <c r="F207" s="182"/>
      <c r="G207" s="40"/>
      <c r="H207" s="40"/>
      <c r="I207" s="40"/>
      <c r="J207" s="40"/>
      <c r="K207" s="40"/>
      <c r="L207" s="40"/>
      <c r="M207" s="40"/>
      <c r="N207" s="40"/>
      <c r="O207" s="40"/>
      <c r="P207" s="40"/>
      <c r="Q207" s="40"/>
      <c r="R207" s="40"/>
      <c r="S207" s="40"/>
      <c r="T207" s="40"/>
      <c r="U207" s="40"/>
      <c r="V207" s="40"/>
      <c r="W207" s="40"/>
      <c r="X207" s="40"/>
      <c r="Y207" s="40"/>
      <c r="Z207" s="40"/>
      <c r="AA207" s="182"/>
      <c r="AB207" s="40"/>
      <c r="AC207" s="40"/>
      <c r="AD207" s="40"/>
      <c r="AE207" s="40"/>
      <c r="AF207" s="40"/>
      <c r="AG207" s="40"/>
      <c r="AH207" s="40"/>
      <c r="AI207" s="40"/>
      <c r="AJ207" s="40"/>
      <c r="AK207" s="40"/>
      <c r="AL207" s="40"/>
      <c r="AM207" s="40"/>
      <c r="AN207" s="40"/>
      <c r="AO207" s="40"/>
      <c r="AP207" s="40"/>
      <c r="AQ207" s="40"/>
      <c r="AR207" s="40"/>
      <c r="AS207" s="40"/>
      <c r="AT207" s="40"/>
      <c r="AU207" s="40"/>
      <c r="AW207" s="145" t="str">
        <f t="shared" si="93"/>
        <v/>
      </c>
      <c r="AX207" s="146" t="str">
        <f t="shared" si="94"/>
        <v/>
      </c>
      <c r="AY207" s="147" t="str">
        <f t="shared" si="95"/>
        <v xml:space="preserve"> </v>
      </c>
      <c r="AZ207" s="145" t="str">
        <f t="shared" si="96"/>
        <v/>
      </c>
      <c r="BA207" s="146" t="str">
        <f t="shared" si="97"/>
        <v/>
      </c>
      <c r="BB207" s="147" t="str">
        <f t="shared" si="98"/>
        <v xml:space="preserve"> </v>
      </c>
      <c r="BC207" s="145" t="str">
        <f t="shared" si="99"/>
        <v/>
      </c>
      <c r="BD207" s="146" t="str">
        <f t="shared" si="100"/>
        <v/>
      </c>
      <c r="BE207" s="147" t="str">
        <f t="shared" si="101"/>
        <v xml:space="preserve"> </v>
      </c>
      <c r="BF207" s="145" t="str">
        <f t="shared" si="102"/>
        <v/>
      </c>
      <c r="BG207" s="146" t="str">
        <f t="shared" si="103"/>
        <v/>
      </c>
      <c r="BH207" s="148" t="str">
        <f t="shared" si="104"/>
        <v xml:space="preserve"> </v>
      </c>
      <c r="BI207" s="69" t="str">
        <f t="shared" si="105"/>
        <v/>
      </c>
      <c r="BJ207" s="70" t="str">
        <f t="shared" si="106"/>
        <v/>
      </c>
      <c r="BK207" s="142" t="str">
        <f t="shared" si="107"/>
        <v xml:space="preserve"> </v>
      </c>
      <c r="BL207" s="104"/>
      <c r="BM207" s="68">
        <f>COUNTIF('Student Tracking'!G206:N206,"&gt;=1")</f>
        <v>0</v>
      </c>
      <c r="BN207" s="104">
        <f>COUNTIF('Student Tracking'!G206:N206,"0")</f>
        <v>0</v>
      </c>
      <c r="BO207" s="85">
        <f t="shared" si="108"/>
        <v>0</v>
      </c>
      <c r="BP207" s="104" t="str">
        <f t="shared" si="86"/>
        <v/>
      </c>
      <c r="BQ207" s="104" t="str">
        <f t="shared" si="87"/>
        <v/>
      </c>
      <c r="BR207" s="104" t="str">
        <f t="shared" si="109"/>
        <v/>
      </c>
      <c r="BS207" s="303" t="str">
        <f t="shared" si="110"/>
        <v/>
      </c>
      <c r="BT207" s="104"/>
      <c r="BU207" s="68" t="str">
        <f t="shared" si="88"/>
        <v/>
      </c>
      <c r="BV207" s="91" t="str">
        <f t="shared" si="89"/>
        <v/>
      </c>
      <c r="BW207" s="91" t="str">
        <f t="shared" si="90"/>
        <v/>
      </c>
      <c r="BX207" s="91" t="str">
        <f t="shared" si="91"/>
        <v/>
      </c>
      <c r="BY207" s="91" t="str">
        <f t="shared" si="92"/>
        <v/>
      </c>
    </row>
    <row r="208" spans="1:77" x14ac:dyDescent="0.35">
      <c r="A208" s="73">
        <f>'Student Tracking'!A207</f>
        <v>0</v>
      </c>
      <c r="B208" s="73">
        <f>'Student Tracking'!B207</f>
        <v>0</v>
      </c>
      <c r="C208" s="74">
        <f>'Student Tracking'!D207</f>
        <v>0</v>
      </c>
      <c r="D208" s="184" t="str">
        <f>IF('Student Tracking'!E207,'Student Tracking'!E207,"")</f>
        <v/>
      </c>
      <c r="E208" s="184" t="str">
        <f>IF('Student Tracking'!F207,'Student Tracking'!F207,"")</f>
        <v/>
      </c>
      <c r="F208" s="181"/>
      <c r="G208" s="39"/>
      <c r="H208" s="39"/>
      <c r="I208" s="39"/>
      <c r="J208" s="39"/>
      <c r="K208" s="39"/>
      <c r="L208" s="39"/>
      <c r="M208" s="39"/>
      <c r="N208" s="39"/>
      <c r="O208" s="39"/>
      <c r="P208" s="39"/>
      <c r="Q208" s="39"/>
      <c r="R208" s="39"/>
      <c r="S208" s="39"/>
      <c r="T208" s="39"/>
      <c r="U208" s="39"/>
      <c r="V208" s="39"/>
      <c r="W208" s="39"/>
      <c r="X208" s="39"/>
      <c r="Y208" s="39"/>
      <c r="Z208" s="39"/>
      <c r="AA208" s="181"/>
      <c r="AB208" s="39"/>
      <c r="AC208" s="39"/>
      <c r="AD208" s="39"/>
      <c r="AE208" s="39"/>
      <c r="AF208" s="39"/>
      <c r="AG208" s="39"/>
      <c r="AH208" s="39"/>
      <c r="AI208" s="39"/>
      <c r="AJ208" s="39"/>
      <c r="AK208" s="39"/>
      <c r="AL208" s="39"/>
      <c r="AM208" s="39"/>
      <c r="AN208" s="39"/>
      <c r="AO208" s="39"/>
      <c r="AP208" s="39"/>
      <c r="AQ208" s="39"/>
      <c r="AR208" s="39"/>
      <c r="AS208" s="39"/>
      <c r="AT208" s="39"/>
      <c r="AU208" s="39"/>
      <c r="AW208" s="145" t="str">
        <f t="shared" si="93"/>
        <v/>
      </c>
      <c r="AX208" s="146" t="str">
        <f t="shared" si="94"/>
        <v/>
      </c>
      <c r="AY208" s="147" t="str">
        <f t="shared" si="95"/>
        <v xml:space="preserve"> </v>
      </c>
      <c r="AZ208" s="145" t="str">
        <f t="shared" si="96"/>
        <v/>
      </c>
      <c r="BA208" s="146" t="str">
        <f t="shared" si="97"/>
        <v/>
      </c>
      <c r="BB208" s="147" t="str">
        <f t="shared" si="98"/>
        <v xml:space="preserve"> </v>
      </c>
      <c r="BC208" s="145" t="str">
        <f t="shared" si="99"/>
        <v/>
      </c>
      <c r="BD208" s="146" t="str">
        <f t="shared" si="100"/>
        <v/>
      </c>
      <c r="BE208" s="147" t="str">
        <f t="shared" si="101"/>
        <v xml:space="preserve"> </v>
      </c>
      <c r="BF208" s="145" t="str">
        <f t="shared" si="102"/>
        <v/>
      </c>
      <c r="BG208" s="146" t="str">
        <f t="shared" si="103"/>
        <v/>
      </c>
      <c r="BH208" s="148" t="str">
        <f t="shared" si="104"/>
        <v xml:space="preserve"> </v>
      </c>
      <c r="BI208" s="69" t="str">
        <f t="shared" si="105"/>
        <v/>
      </c>
      <c r="BJ208" s="70" t="str">
        <f t="shared" si="106"/>
        <v/>
      </c>
      <c r="BK208" s="142" t="str">
        <f t="shared" si="107"/>
        <v xml:space="preserve"> </v>
      </c>
      <c r="BL208" s="104"/>
      <c r="BM208" s="68">
        <f>COUNTIF('Student Tracking'!G207:N207,"&gt;=1")</f>
        <v>0</v>
      </c>
      <c r="BN208" s="104">
        <f>COUNTIF('Student Tracking'!G207:N207,"0")</f>
        <v>0</v>
      </c>
      <c r="BO208" s="85">
        <f t="shared" si="108"/>
        <v>0</v>
      </c>
      <c r="BP208" s="104" t="str">
        <f t="shared" si="86"/>
        <v/>
      </c>
      <c r="BQ208" s="104" t="str">
        <f t="shared" si="87"/>
        <v/>
      </c>
      <c r="BR208" s="104" t="str">
        <f t="shared" si="109"/>
        <v/>
      </c>
      <c r="BS208" s="303" t="str">
        <f t="shared" si="110"/>
        <v/>
      </c>
      <c r="BT208" s="104"/>
      <c r="BU208" s="68" t="str">
        <f t="shared" si="88"/>
        <v/>
      </c>
      <c r="BV208" s="91" t="str">
        <f t="shared" si="89"/>
        <v/>
      </c>
      <c r="BW208" s="91" t="str">
        <f t="shared" si="90"/>
        <v/>
      </c>
      <c r="BX208" s="91" t="str">
        <f t="shared" si="91"/>
        <v/>
      </c>
      <c r="BY208" s="91" t="str">
        <f t="shared" si="92"/>
        <v/>
      </c>
    </row>
    <row r="209" spans="1:77" x14ac:dyDescent="0.35">
      <c r="A209" s="73">
        <f>'Student Tracking'!A208</f>
        <v>0</v>
      </c>
      <c r="B209" s="73">
        <f>'Student Tracking'!B208</f>
        <v>0</v>
      </c>
      <c r="C209" s="74">
        <f>'Student Tracking'!D208</f>
        <v>0</v>
      </c>
      <c r="D209" s="184" t="str">
        <f>IF('Student Tracking'!E208,'Student Tracking'!E208,"")</f>
        <v/>
      </c>
      <c r="E209" s="184" t="str">
        <f>IF('Student Tracking'!F208,'Student Tracking'!F208,"")</f>
        <v/>
      </c>
      <c r="F209" s="182"/>
      <c r="G209" s="40"/>
      <c r="H209" s="40"/>
      <c r="I209" s="40"/>
      <c r="J209" s="40"/>
      <c r="K209" s="40"/>
      <c r="L209" s="40"/>
      <c r="M209" s="40"/>
      <c r="N209" s="40"/>
      <c r="O209" s="40"/>
      <c r="P209" s="40"/>
      <c r="Q209" s="40"/>
      <c r="R209" s="40"/>
      <c r="S209" s="40"/>
      <c r="T209" s="40"/>
      <c r="U209" s="40"/>
      <c r="V209" s="40"/>
      <c r="W209" s="40"/>
      <c r="X209" s="40"/>
      <c r="Y209" s="40"/>
      <c r="Z209" s="40"/>
      <c r="AA209" s="182"/>
      <c r="AB209" s="40"/>
      <c r="AC209" s="40"/>
      <c r="AD209" s="40"/>
      <c r="AE209" s="40"/>
      <c r="AF209" s="40"/>
      <c r="AG209" s="40"/>
      <c r="AH209" s="40"/>
      <c r="AI209" s="40"/>
      <c r="AJ209" s="40"/>
      <c r="AK209" s="40"/>
      <c r="AL209" s="40"/>
      <c r="AM209" s="40"/>
      <c r="AN209" s="40"/>
      <c r="AO209" s="40"/>
      <c r="AP209" s="40"/>
      <c r="AQ209" s="40"/>
      <c r="AR209" s="40"/>
      <c r="AS209" s="40"/>
      <c r="AT209" s="40"/>
      <c r="AU209" s="40"/>
      <c r="AW209" s="145" t="str">
        <f t="shared" si="93"/>
        <v/>
      </c>
      <c r="AX209" s="146" t="str">
        <f t="shared" si="94"/>
        <v/>
      </c>
      <c r="AY209" s="147" t="str">
        <f t="shared" si="95"/>
        <v xml:space="preserve"> </v>
      </c>
      <c r="AZ209" s="145" t="str">
        <f t="shared" si="96"/>
        <v/>
      </c>
      <c r="BA209" s="146" t="str">
        <f t="shared" si="97"/>
        <v/>
      </c>
      <c r="BB209" s="147" t="str">
        <f t="shared" si="98"/>
        <v xml:space="preserve"> </v>
      </c>
      <c r="BC209" s="145" t="str">
        <f t="shared" si="99"/>
        <v/>
      </c>
      <c r="BD209" s="146" t="str">
        <f t="shared" si="100"/>
        <v/>
      </c>
      <c r="BE209" s="147" t="str">
        <f t="shared" si="101"/>
        <v xml:space="preserve"> </v>
      </c>
      <c r="BF209" s="145" t="str">
        <f t="shared" si="102"/>
        <v/>
      </c>
      <c r="BG209" s="146" t="str">
        <f t="shared" si="103"/>
        <v/>
      </c>
      <c r="BH209" s="148" t="str">
        <f t="shared" si="104"/>
        <v xml:space="preserve"> </v>
      </c>
      <c r="BI209" s="69" t="str">
        <f t="shared" si="105"/>
        <v/>
      </c>
      <c r="BJ209" s="70" t="str">
        <f t="shared" si="106"/>
        <v/>
      </c>
      <c r="BK209" s="142" t="str">
        <f t="shared" si="107"/>
        <v xml:space="preserve"> </v>
      </c>
      <c r="BL209" s="104"/>
      <c r="BM209" s="68">
        <f>COUNTIF('Student Tracking'!G208:N208,"&gt;=1")</f>
        <v>0</v>
      </c>
      <c r="BN209" s="104">
        <f>COUNTIF('Student Tracking'!G208:N208,"0")</f>
        <v>0</v>
      </c>
      <c r="BO209" s="85">
        <f t="shared" si="108"/>
        <v>0</v>
      </c>
      <c r="BP209" s="104" t="str">
        <f t="shared" si="86"/>
        <v/>
      </c>
      <c r="BQ209" s="104" t="str">
        <f t="shared" si="87"/>
        <v/>
      </c>
      <c r="BR209" s="104" t="str">
        <f t="shared" si="109"/>
        <v/>
      </c>
      <c r="BS209" s="303" t="str">
        <f t="shared" si="110"/>
        <v/>
      </c>
      <c r="BT209" s="104"/>
      <c r="BU209" s="68" t="str">
        <f t="shared" si="88"/>
        <v/>
      </c>
      <c r="BV209" s="91" t="str">
        <f t="shared" si="89"/>
        <v/>
      </c>
      <c r="BW209" s="91" t="str">
        <f t="shared" si="90"/>
        <v/>
      </c>
      <c r="BX209" s="91" t="str">
        <f t="shared" si="91"/>
        <v/>
      </c>
      <c r="BY209" s="91" t="str">
        <f t="shared" si="92"/>
        <v/>
      </c>
    </row>
    <row r="210" spans="1:77" x14ac:dyDescent="0.35">
      <c r="A210" s="73">
        <f>'Student Tracking'!A209</f>
        <v>0</v>
      </c>
      <c r="B210" s="73">
        <f>'Student Tracking'!B209</f>
        <v>0</v>
      </c>
      <c r="C210" s="74">
        <f>'Student Tracking'!D209</f>
        <v>0</v>
      </c>
      <c r="D210" s="184" t="str">
        <f>IF('Student Tracking'!E209,'Student Tracking'!E209,"")</f>
        <v/>
      </c>
      <c r="E210" s="184" t="str">
        <f>IF('Student Tracking'!F209,'Student Tracking'!F209,"")</f>
        <v/>
      </c>
      <c r="F210" s="181"/>
      <c r="G210" s="39"/>
      <c r="H210" s="39"/>
      <c r="I210" s="39"/>
      <c r="J210" s="39"/>
      <c r="K210" s="39"/>
      <c r="L210" s="39"/>
      <c r="M210" s="39"/>
      <c r="N210" s="39"/>
      <c r="O210" s="39"/>
      <c r="P210" s="39"/>
      <c r="Q210" s="39"/>
      <c r="R210" s="39"/>
      <c r="S210" s="39"/>
      <c r="T210" s="39"/>
      <c r="U210" s="39"/>
      <c r="V210" s="39"/>
      <c r="W210" s="39"/>
      <c r="X210" s="39"/>
      <c r="Y210" s="39"/>
      <c r="Z210" s="39"/>
      <c r="AA210" s="181"/>
      <c r="AB210" s="39"/>
      <c r="AC210" s="39"/>
      <c r="AD210" s="39"/>
      <c r="AE210" s="39"/>
      <c r="AF210" s="39"/>
      <c r="AG210" s="39"/>
      <c r="AH210" s="39"/>
      <c r="AI210" s="39"/>
      <c r="AJ210" s="39"/>
      <c r="AK210" s="39"/>
      <c r="AL210" s="39"/>
      <c r="AM210" s="39"/>
      <c r="AN210" s="39"/>
      <c r="AO210" s="39"/>
      <c r="AP210" s="39"/>
      <c r="AQ210" s="39"/>
      <c r="AR210" s="39"/>
      <c r="AS210" s="39"/>
      <c r="AT210" s="39"/>
      <c r="AU210" s="39"/>
      <c r="AW210" s="145" t="str">
        <f t="shared" si="93"/>
        <v/>
      </c>
      <c r="AX210" s="146" t="str">
        <f t="shared" si="94"/>
        <v/>
      </c>
      <c r="AY210" s="147" t="str">
        <f t="shared" si="95"/>
        <v xml:space="preserve"> </v>
      </c>
      <c r="AZ210" s="145" t="str">
        <f t="shared" si="96"/>
        <v/>
      </c>
      <c r="BA210" s="146" t="str">
        <f t="shared" si="97"/>
        <v/>
      </c>
      <c r="BB210" s="147" t="str">
        <f t="shared" si="98"/>
        <v xml:space="preserve"> </v>
      </c>
      <c r="BC210" s="145" t="str">
        <f t="shared" si="99"/>
        <v/>
      </c>
      <c r="BD210" s="146" t="str">
        <f t="shared" si="100"/>
        <v/>
      </c>
      <c r="BE210" s="147" t="str">
        <f t="shared" si="101"/>
        <v xml:space="preserve"> </v>
      </c>
      <c r="BF210" s="145" t="str">
        <f t="shared" si="102"/>
        <v/>
      </c>
      <c r="BG210" s="146" t="str">
        <f t="shared" si="103"/>
        <v/>
      </c>
      <c r="BH210" s="148" t="str">
        <f t="shared" si="104"/>
        <v xml:space="preserve"> </v>
      </c>
      <c r="BI210" s="69" t="str">
        <f t="shared" si="105"/>
        <v/>
      </c>
      <c r="BJ210" s="70" t="str">
        <f t="shared" si="106"/>
        <v/>
      </c>
      <c r="BK210" s="142" t="str">
        <f t="shared" si="107"/>
        <v xml:space="preserve"> </v>
      </c>
      <c r="BL210" s="104"/>
      <c r="BM210" s="68">
        <f>COUNTIF('Student Tracking'!G209:N209,"&gt;=1")</f>
        <v>0</v>
      </c>
      <c r="BN210" s="104">
        <f>COUNTIF('Student Tracking'!G209:N209,"0")</f>
        <v>0</v>
      </c>
      <c r="BO210" s="85">
        <f t="shared" si="108"/>
        <v>0</v>
      </c>
      <c r="BP210" s="104" t="str">
        <f t="shared" si="86"/>
        <v/>
      </c>
      <c r="BQ210" s="104" t="str">
        <f t="shared" si="87"/>
        <v/>
      </c>
      <c r="BR210" s="104" t="str">
        <f t="shared" si="109"/>
        <v/>
      </c>
      <c r="BS210" s="303" t="str">
        <f t="shared" si="110"/>
        <v/>
      </c>
      <c r="BT210" s="104"/>
      <c r="BU210" s="68" t="str">
        <f t="shared" si="88"/>
        <v/>
      </c>
      <c r="BV210" s="91" t="str">
        <f t="shared" si="89"/>
        <v/>
      </c>
      <c r="BW210" s="91" t="str">
        <f t="shared" si="90"/>
        <v/>
      </c>
      <c r="BX210" s="91" t="str">
        <f t="shared" si="91"/>
        <v/>
      </c>
      <c r="BY210" s="91" t="str">
        <f t="shared" si="92"/>
        <v/>
      </c>
    </row>
    <row r="211" spans="1:77" x14ac:dyDescent="0.35">
      <c r="A211" s="73">
        <f>'Student Tracking'!A210</f>
        <v>0</v>
      </c>
      <c r="B211" s="73">
        <f>'Student Tracking'!B210</f>
        <v>0</v>
      </c>
      <c r="C211" s="74">
        <f>'Student Tracking'!D210</f>
        <v>0</v>
      </c>
      <c r="D211" s="184" t="str">
        <f>IF('Student Tracking'!E210,'Student Tracking'!E210,"")</f>
        <v/>
      </c>
      <c r="E211" s="184" t="str">
        <f>IF('Student Tracking'!F210,'Student Tracking'!F210,"")</f>
        <v/>
      </c>
      <c r="F211" s="182"/>
      <c r="G211" s="40"/>
      <c r="H211" s="40"/>
      <c r="I211" s="40"/>
      <c r="J211" s="40"/>
      <c r="K211" s="40"/>
      <c r="L211" s="40"/>
      <c r="M211" s="40"/>
      <c r="N211" s="40"/>
      <c r="O211" s="40"/>
      <c r="P211" s="40"/>
      <c r="Q211" s="40"/>
      <c r="R211" s="40"/>
      <c r="S211" s="40"/>
      <c r="T211" s="40"/>
      <c r="U211" s="40"/>
      <c r="V211" s="40"/>
      <c r="W211" s="40"/>
      <c r="X211" s="40"/>
      <c r="Y211" s="40"/>
      <c r="Z211" s="40"/>
      <c r="AA211" s="182"/>
      <c r="AB211" s="40"/>
      <c r="AC211" s="40"/>
      <c r="AD211" s="40"/>
      <c r="AE211" s="40"/>
      <c r="AF211" s="40"/>
      <c r="AG211" s="40"/>
      <c r="AH211" s="40"/>
      <c r="AI211" s="40"/>
      <c r="AJ211" s="40"/>
      <c r="AK211" s="40"/>
      <c r="AL211" s="40"/>
      <c r="AM211" s="40"/>
      <c r="AN211" s="40"/>
      <c r="AO211" s="40"/>
      <c r="AP211" s="40"/>
      <c r="AQ211" s="40"/>
      <c r="AR211" s="40"/>
      <c r="AS211" s="40"/>
      <c r="AT211" s="40"/>
      <c r="AU211" s="40"/>
      <c r="AW211" s="145" t="str">
        <f t="shared" si="93"/>
        <v/>
      </c>
      <c r="AX211" s="146" t="str">
        <f t="shared" si="94"/>
        <v/>
      </c>
      <c r="AY211" s="147" t="str">
        <f t="shared" si="95"/>
        <v xml:space="preserve"> </v>
      </c>
      <c r="AZ211" s="145" t="str">
        <f t="shared" si="96"/>
        <v/>
      </c>
      <c r="BA211" s="146" t="str">
        <f t="shared" si="97"/>
        <v/>
      </c>
      <c r="BB211" s="147" t="str">
        <f t="shared" si="98"/>
        <v xml:space="preserve"> </v>
      </c>
      <c r="BC211" s="145" t="str">
        <f t="shared" si="99"/>
        <v/>
      </c>
      <c r="BD211" s="146" t="str">
        <f t="shared" si="100"/>
        <v/>
      </c>
      <c r="BE211" s="147" t="str">
        <f t="shared" si="101"/>
        <v xml:space="preserve"> </v>
      </c>
      <c r="BF211" s="145" t="str">
        <f t="shared" si="102"/>
        <v/>
      </c>
      <c r="BG211" s="146" t="str">
        <f t="shared" si="103"/>
        <v/>
      </c>
      <c r="BH211" s="148" t="str">
        <f t="shared" si="104"/>
        <v xml:space="preserve"> </v>
      </c>
      <c r="BI211" s="69" t="str">
        <f t="shared" si="105"/>
        <v/>
      </c>
      <c r="BJ211" s="70" t="str">
        <f t="shared" si="106"/>
        <v/>
      </c>
      <c r="BK211" s="142" t="str">
        <f t="shared" si="107"/>
        <v xml:space="preserve"> </v>
      </c>
      <c r="BL211" s="104"/>
      <c r="BM211" s="68">
        <f>COUNTIF('Student Tracking'!G210:N210,"&gt;=1")</f>
        <v>0</v>
      </c>
      <c r="BN211" s="104">
        <f>COUNTIF('Student Tracking'!G210:N210,"0")</f>
        <v>0</v>
      </c>
      <c r="BO211" s="85">
        <f t="shared" si="108"/>
        <v>0</v>
      </c>
      <c r="BP211" s="104" t="str">
        <f t="shared" si="86"/>
        <v/>
      </c>
      <c r="BQ211" s="104" t="str">
        <f t="shared" si="87"/>
        <v/>
      </c>
      <c r="BR211" s="104" t="str">
        <f t="shared" si="109"/>
        <v/>
      </c>
      <c r="BS211" s="303" t="str">
        <f t="shared" si="110"/>
        <v/>
      </c>
      <c r="BT211" s="104"/>
      <c r="BU211" s="68" t="str">
        <f t="shared" si="88"/>
        <v/>
      </c>
      <c r="BV211" s="91" t="str">
        <f t="shared" si="89"/>
        <v/>
      </c>
      <c r="BW211" s="91" t="str">
        <f t="shared" si="90"/>
        <v/>
      </c>
      <c r="BX211" s="91" t="str">
        <f t="shared" si="91"/>
        <v/>
      </c>
      <c r="BY211" s="91" t="str">
        <f t="shared" si="92"/>
        <v/>
      </c>
    </row>
    <row r="212" spans="1:77" x14ac:dyDescent="0.35">
      <c r="A212" s="73">
        <f>'Student Tracking'!A211</f>
        <v>0</v>
      </c>
      <c r="B212" s="73">
        <f>'Student Tracking'!B211</f>
        <v>0</v>
      </c>
      <c r="C212" s="74">
        <f>'Student Tracking'!D211</f>
        <v>0</v>
      </c>
      <c r="D212" s="184" t="str">
        <f>IF('Student Tracking'!E211,'Student Tracking'!E211,"")</f>
        <v/>
      </c>
      <c r="E212" s="184" t="str">
        <f>IF('Student Tracking'!F211,'Student Tracking'!F211,"")</f>
        <v/>
      </c>
      <c r="F212" s="181"/>
      <c r="G212" s="39"/>
      <c r="H212" s="39"/>
      <c r="I212" s="39"/>
      <c r="J212" s="39"/>
      <c r="K212" s="39"/>
      <c r="L212" s="39"/>
      <c r="M212" s="39"/>
      <c r="N212" s="39"/>
      <c r="O212" s="39"/>
      <c r="P212" s="39"/>
      <c r="Q212" s="39"/>
      <c r="R212" s="39"/>
      <c r="S212" s="39"/>
      <c r="T212" s="39"/>
      <c r="U212" s="39"/>
      <c r="V212" s="39"/>
      <c r="W212" s="39"/>
      <c r="X212" s="39"/>
      <c r="Y212" s="39"/>
      <c r="Z212" s="39"/>
      <c r="AA212" s="181"/>
      <c r="AB212" s="39"/>
      <c r="AC212" s="39"/>
      <c r="AD212" s="39"/>
      <c r="AE212" s="39"/>
      <c r="AF212" s="39"/>
      <c r="AG212" s="39"/>
      <c r="AH212" s="39"/>
      <c r="AI212" s="39"/>
      <c r="AJ212" s="39"/>
      <c r="AK212" s="39"/>
      <c r="AL212" s="39"/>
      <c r="AM212" s="39"/>
      <c r="AN212" s="39"/>
      <c r="AO212" s="39"/>
      <c r="AP212" s="39"/>
      <c r="AQ212" s="39"/>
      <c r="AR212" s="39"/>
      <c r="AS212" s="39"/>
      <c r="AT212" s="39"/>
      <c r="AU212" s="39"/>
      <c r="AW212" s="145" t="str">
        <f t="shared" si="93"/>
        <v/>
      </c>
      <c r="AX212" s="146" t="str">
        <f t="shared" si="94"/>
        <v/>
      </c>
      <c r="AY212" s="147" t="str">
        <f t="shared" si="95"/>
        <v xml:space="preserve"> </v>
      </c>
      <c r="AZ212" s="145" t="str">
        <f t="shared" si="96"/>
        <v/>
      </c>
      <c r="BA212" s="146" t="str">
        <f t="shared" si="97"/>
        <v/>
      </c>
      <c r="BB212" s="147" t="str">
        <f t="shared" si="98"/>
        <v xml:space="preserve"> </v>
      </c>
      <c r="BC212" s="145" t="str">
        <f t="shared" si="99"/>
        <v/>
      </c>
      <c r="BD212" s="146" t="str">
        <f t="shared" si="100"/>
        <v/>
      </c>
      <c r="BE212" s="147" t="str">
        <f t="shared" si="101"/>
        <v xml:space="preserve"> </v>
      </c>
      <c r="BF212" s="145" t="str">
        <f t="shared" si="102"/>
        <v/>
      </c>
      <c r="BG212" s="146" t="str">
        <f t="shared" si="103"/>
        <v/>
      </c>
      <c r="BH212" s="148" t="str">
        <f t="shared" si="104"/>
        <v xml:space="preserve"> </v>
      </c>
      <c r="BI212" s="69" t="str">
        <f t="shared" si="105"/>
        <v/>
      </c>
      <c r="BJ212" s="70" t="str">
        <f t="shared" si="106"/>
        <v/>
      </c>
      <c r="BK212" s="142" t="str">
        <f t="shared" si="107"/>
        <v xml:space="preserve"> </v>
      </c>
      <c r="BL212" s="104"/>
      <c r="BM212" s="68">
        <f>COUNTIF('Student Tracking'!G211:N211,"&gt;=1")</f>
        <v>0</v>
      </c>
      <c r="BN212" s="104">
        <f>COUNTIF('Student Tracking'!G211:N211,"0")</f>
        <v>0</v>
      </c>
      <c r="BO212" s="85">
        <f t="shared" si="108"/>
        <v>0</v>
      </c>
      <c r="BP212" s="104" t="str">
        <f t="shared" si="86"/>
        <v/>
      </c>
      <c r="BQ212" s="104" t="str">
        <f t="shared" si="87"/>
        <v/>
      </c>
      <c r="BR212" s="104" t="str">
        <f t="shared" si="109"/>
        <v/>
      </c>
      <c r="BS212" s="303" t="str">
        <f t="shared" si="110"/>
        <v/>
      </c>
      <c r="BT212" s="104"/>
      <c r="BU212" s="68" t="str">
        <f t="shared" si="88"/>
        <v/>
      </c>
      <c r="BV212" s="91" t="str">
        <f t="shared" si="89"/>
        <v/>
      </c>
      <c r="BW212" s="91" t="str">
        <f t="shared" si="90"/>
        <v/>
      </c>
      <c r="BX212" s="91" t="str">
        <f t="shared" si="91"/>
        <v/>
      </c>
      <c r="BY212" s="91" t="str">
        <f t="shared" si="92"/>
        <v/>
      </c>
    </row>
    <row r="213" spans="1:77" x14ac:dyDescent="0.35">
      <c r="A213" s="73">
        <f>'Student Tracking'!A212</f>
        <v>0</v>
      </c>
      <c r="B213" s="73">
        <f>'Student Tracking'!B212</f>
        <v>0</v>
      </c>
      <c r="C213" s="74">
        <f>'Student Tracking'!D212</f>
        <v>0</v>
      </c>
      <c r="D213" s="184" t="str">
        <f>IF('Student Tracking'!E212,'Student Tracking'!E212,"")</f>
        <v/>
      </c>
      <c r="E213" s="184" t="str">
        <f>IF('Student Tracking'!F212,'Student Tracking'!F212,"")</f>
        <v/>
      </c>
      <c r="F213" s="182"/>
      <c r="G213" s="40"/>
      <c r="H213" s="40"/>
      <c r="I213" s="40"/>
      <c r="J213" s="40"/>
      <c r="K213" s="40"/>
      <c r="L213" s="40"/>
      <c r="M213" s="40"/>
      <c r="N213" s="40"/>
      <c r="O213" s="40"/>
      <c r="P213" s="40"/>
      <c r="Q213" s="40"/>
      <c r="R213" s="40"/>
      <c r="S213" s="40"/>
      <c r="T213" s="40"/>
      <c r="U213" s="40"/>
      <c r="V213" s="40"/>
      <c r="W213" s="40"/>
      <c r="X213" s="40"/>
      <c r="Y213" s="40"/>
      <c r="Z213" s="40"/>
      <c r="AA213" s="182"/>
      <c r="AB213" s="40"/>
      <c r="AC213" s="40"/>
      <c r="AD213" s="40"/>
      <c r="AE213" s="40"/>
      <c r="AF213" s="40"/>
      <c r="AG213" s="40"/>
      <c r="AH213" s="40"/>
      <c r="AI213" s="40"/>
      <c r="AJ213" s="40"/>
      <c r="AK213" s="40"/>
      <c r="AL213" s="40"/>
      <c r="AM213" s="40"/>
      <c r="AN213" s="40"/>
      <c r="AO213" s="40"/>
      <c r="AP213" s="40"/>
      <c r="AQ213" s="40"/>
      <c r="AR213" s="40"/>
      <c r="AS213" s="40"/>
      <c r="AT213" s="40"/>
      <c r="AU213" s="40"/>
      <c r="AW213" s="145" t="str">
        <f t="shared" si="93"/>
        <v/>
      </c>
      <c r="AX213" s="146" t="str">
        <f t="shared" si="94"/>
        <v/>
      </c>
      <c r="AY213" s="147" t="str">
        <f t="shared" si="95"/>
        <v xml:space="preserve"> </v>
      </c>
      <c r="AZ213" s="145" t="str">
        <f t="shared" si="96"/>
        <v/>
      </c>
      <c r="BA213" s="146" t="str">
        <f t="shared" si="97"/>
        <v/>
      </c>
      <c r="BB213" s="147" t="str">
        <f t="shared" si="98"/>
        <v xml:space="preserve"> </v>
      </c>
      <c r="BC213" s="145" t="str">
        <f t="shared" si="99"/>
        <v/>
      </c>
      <c r="BD213" s="146" t="str">
        <f t="shared" si="100"/>
        <v/>
      </c>
      <c r="BE213" s="147" t="str">
        <f t="shared" si="101"/>
        <v xml:space="preserve"> </v>
      </c>
      <c r="BF213" s="145" t="str">
        <f t="shared" si="102"/>
        <v/>
      </c>
      <c r="BG213" s="146" t="str">
        <f t="shared" si="103"/>
        <v/>
      </c>
      <c r="BH213" s="148" t="str">
        <f t="shared" si="104"/>
        <v xml:space="preserve"> </v>
      </c>
      <c r="BI213" s="69" t="str">
        <f t="shared" si="105"/>
        <v/>
      </c>
      <c r="BJ213" s="70" t="str">
        <f t="shared" si="106"/>
        <v/>
      </c>
      <c r="BK213" s="142" t="str">
        <f t="shared" si="107"/>
        <v xml:space="preserve"> </v>
      </c>
      <c r="BL213" s="104"/>
      <c r="BM213" s="68">
        <f>COUNTIF('Student Tracking'!G212:N212,"&gt;=1")</f>
        <v>0</v>
      </c>
      <c r="BN213" s="104">
        <f>COUNTIF('Student Tracking'!G212:N212,"0")</f>
        <v>0</v>
      </c>
      <c r="BO213" s="85">
        <f t="shared" si="108"/>
        <v>0</v>
      </c>
      <c r="BP213" s="104" t="str">
        <f t="shared" si="86"/>
        <v/>
      </c>
      <c r="BQ213" s="104" t="str">
        <f t="shared" si="87"/>
        <v/>
      </c>
      <c r="BR213" s="104" t="str">
        <f t="shared" si="109"/>
        <v/>
      </c>
      <c r="BS213" s="303" t="str">
        <f t="shared" si="110"/>
        <v/>
      </c>
      <c r="BT213" s="104"/>
      <c r="BU213" s="68" t="str">
        <f t="shared" si="88"/>
        <v/>
      </c>
      <c r="BV213" s="91" t="str">
        <f t="shared" si="89"/>
        <v/>
      </c>
      <c r="BW213" s="91" t="str">
        <f t="shared" si="90"/>
        <v/>
      </c>
      <c r="BX213" s="91" t="str">
        <f t="shared" si="91"/>
        <v/>
      </c>
      <c r="BY213" s="91" t="str">
        <f t="shared" si="92"/>
        <v/>
      </c>
    </row>
    <row r="214" spans="1:77" x14ac:dyDescent="0.35">
      <c r="A214" s="73">
        <f>'Student Tracking'!A213</f>
        <v>0</v>
      </c>
      <c r="B214" s="73">
        <f>'Student Tracking'!B213</f>
        <v>0</v>
      </c>
      <c r="C214" s="74">
        <f>'Student Tracking'!D213</f>
        <v>0</v>
      </c>
      <c r="D214" s="184" t="str">
        <f>IF('Student Tracking'!E213,'Student Tracking'!E213,"")</f>
        <v/>
      </c>
      <c r="E214" s="184" t="str">
        <f>IF('Student Tracking'!F213,'Student Tracking'!F213,"")</f>
        <v/>
      </c>
      <c r="F214" s="181"/>
      <c r="G214" s="39"/>
      <c r="H214" s="39"/>
      <c r="I214" s="39"/>
      <c r="J214" s="39"/>
      <c r="K214" s="39"/>
      <c r="L214" s="39"/>
      <c r="M214" s="39"/>
      <c r="N214" s="39"/>
      <c r="O214" s="39"/>
      <c r="P214" s="39"/>
      <c r="Q214" s="39"/>
      <c r="R214" s="39"/>
      <c r="S214" s="39"/>
      <c r="T214" s="39"/>
      <c r="U214" s="39"/>
      <c r="V214" s="39"/>
      <c r="W214" s="39"/>
      <c r="X214" s="39"/>
      <c r="Y214" s="39"/>
      <c r="Z214" s="39"/>
      <c r="AA214" s="181"/>
      <c r="AB214" s="39"/>
      <c r="AC214" s="39"/>
      <c r="AD214" s="39"/>
      <c r="AE214" s="39"/>
      <c r="AF214" s="39"/>
      <c r="AG214" s="39"/>
      <c r="AH214" s="39"/>
      <c r="AI214" s="39"/>
      <c r="AJ214" s="39"/>
      <c r="AK214" s="39"/>
      <c r="AL214" s="39"/>
      <c r="AM214" s="39"/>
      <c r="AN214" s="39"/>
      <c r="AO214" s="39"/>
      <c r="AP214" s="39"/>
      <c r="AQ214" s="39"/>
      <c r="AR214" s="39"/>
      <c r="AS214" s="39"/>
      <c r="AT214" s="39"/>
      <c r="AU214" s="39"/>
      <c r="AW214" s="145" t="str">
        <f t="shared" si="93"/>
        <v/>
      </c>
      <c r="AX214" s="146" t="str">
        <f t="shared" si="94"/>
        <v/>
      </c>
      <c r="AY214" s="147" t="str">
        <f t="shared" si="95"/>
        <v xml:space="preserve"> </v>
      </c>
      <c r="AZ214" s="145" t="str">
        <f t="shared" si="96"/>
        <v/>
      </c>
      <c r="BA214" s="146" t="str">
        <f t="shared" si="97"/>
        <v/>
      </c>
      <c r="BB214" s="147" t="str">
        <f t="shared" si="98"/>
        <v xml:space="preserve"> </v>
      </c>
      <c r="BC214" s="145" t="str">
        <f t="shared" si="99"/>
        <v/>
      </c>
      <c r="BD214" s="146" t="str">
        <f t="shared" si="100"/>
        <v/>
      </c>
      <c r="BE214" s="147" t="str">
        <f t="shared" si="101"/>
        <v xml:space="preserve"> </v>
      </c>
      <c r="BF214" s="145" t="str">
        <f t="shared" si="102"/>
        <v/>
      </c>
      <c r="BG214" s="146" t="str">
        <f t="shared" si="103"/>
        <v/>
      </c>
      <c r="BH214" s="148" t="str">
        <f t="shared" si="104"/>
        <v xml:space="preserve"> </v>
      </c>
      <c r="BI214" s="69" t="str">
        <f t="shared" si="105"/>
        <v/>
      </c>
      <c r="BJ214" s="70" t="str">
        <f t="shared" si="106"/>
        <v/>
      </c>
      <c r="BK214" s="142" t="str">
        <f t="shared" si="107"/>
        <v xml:space="preserve"> </v>
      </c>
      <c r="BL214" s="104"/>
      <c r="BM214" s="68">
        <f>COUNTIF('Student Tracking'!G213:N213,"&gt;=1")</f>
        <v>0</v>
      </c>
      <c r="BN214" s="104">
        <f>COUNTIF('Student Tracking'!G213:N213,"0")</f>
        <v>0</v>
      </c>
      <c r="BO214" s="85">
        <f t="shared" si="108"/>
        <v>0</v>
      </c>
      <c r="BP214" s="104" t="str">
        <f t="shared" si="86"/>
        <v/>
      </c>
      <c r="BQ214" s="104" t="str">
        <f t="shared" si="87"/>
        <v/>
      </c>
      <c r="BR214" s="104" t="str">
        <f t="shared" si="109"/>
        <v/>
      </c>
      <c r="BS214" s="303" t="str">
        <f t="shared" si="110"/>
        <v/>
      </c>
      <c r="BT214" s="104"/>
      <c r="BU214" s="68" t="str">
        <f t="shared" si="88"/>
        <v/>
      </c>
      <c r="BV214" s="91" t="str">
        <f t="shared" si="89"/>
        <v/>
      </c>
      <c r="BW214" s="91" t="str">
        <f t="shared" si="90"/>
        <v/>
      </c>
      <c r="BX214" s="91" t="str">
        <f t="shared" si="91"/>
        <v/>
      </c>
      <c r="BY214" s="91" t="str">
        <f t="shared" si="92"/>
        <v/>
      </c>
    </row>
    <row r="215" spans="1:77" x14ac:dyDescent="0.35">
      <c r="A215" s="73">
        <f>'Student Tracking'!A214</f>
        <v>0</v>
      </c>
      <c r="B215" s="73">
        <f>'Student Tracking'!B214</f>
        <v>0</v>
      </c>
      <c r="C215" s="74">
        <f>'Student Tracking'!D214</f>
        <v>0</v>
      </c>
      <c r="D215" s="184" t="str">
        <f>IF('Student Tracking'!E214,'Student Tracking'!E214,"")</f>
        <v/>
      </c>
      <c r="E215" s="184" t="str">
        <f>IF('Student Tracking'!F214,'Student Tracking'!F214,"")</f>
        <v/>
      </c>
      <c r="F215" s="182"/>
      <c r="G215" s="40"/>
      <c r="H215" s="40"/>
      <c r="I215" s="40"/>
      <c r="J215" s="40"/>
      <c r="K215" s="40"/>
      <c r="L215" s="40"/>
      <c r="M215" s="40"/>
      <c r="N215" s="40"/>
      <c r="O215" s="40"/>
      <c r="P215" s="40"/>
      <c r="Q215" s="40"/>
      <c r="R215" s="40"/>
      <c r="S215" s="40"/>
      <c r="T215" s="40"/>
      <c r="U215" s="40"/>
      <c r="V215" s="40"/>
      <c r="W215" s="40"/>
      <c r="X215" s="40"/>
      <c r="Y215" s="40"/>
      <c r="Z215" s="40"/>
      <c r="AA215" s="182"/>
      <c r="AB215" s="40"/>
      <c r="AC215" s="40"/>
      <c r="AD215" s="40"/>
      <c r="AE215" s="40"/>
      <c r="AF215" s="40"/>
      <c r="AG215" s="40"/>
      <c r="AH215" s="40"/>
      <c r="AI215" s="40"/>
      <c r="AJ215" s="40"/>
      <c r="AK215" s="40"/>
      <c r="AL215" s="40"/>
      <c r="AM215" s="40"/>
      <c r="AN215" s="40"/>
      <c r="AO215" s="40"/>
      <c r="AP215" s="40"/>
      <c r="AQ215" s="40"/>
      <c r="AR215" s="40"/>
      <c r="AS215" s="40"/>
      <c r="AT215" s="40"/>
      <c r="AU215" s="40"/>
      <c r="AW215" s="145" t="str">
        <f t="shared" si="93"/>
        <v/>
      </c>
      <c r="AX215" s="146" t="str">
        <f t="shared" si="94"/>
        <v/>
      </c>
      <c r="AY215" s="147" t="str">
        <f t="shared" si="95"/>
        <v xml:space="preserve"> </v>
      </c>
      <c r="AZ215" s="145" t="str">
        <f t="shared" si="96"/>
        <v/>
      </c>
      <c r="BA215" s="146" t="str">
        <f t="shared" si="97"/>
        <v/>
      </c>
      <c r="BB215" s="147" t="str">
        <f t="shared" si="98"/>
        <v xml:space="preserve"> </v>
      </c>
      <c r="BC215" s="145" t="str">
        <f t="shared" si="99"/>
        <v/>
      </c>
      <c r="BD215" s="146" t="str">
        <f t="shared" si="100"/>
        <v/>
      </c>
      <c r="BE215" s="147" t="str">
        <f t="shared" si="101"/>
        <v xml:space="preserve"> </v>
      </c>
      <c r="BF215" s="145" t="str">
        <f t="shared" si="102"/>
        <v/>
      </c>
      <c r="BG215" s="146" t="str">
        <f t="shared" si="103"/>
        <v/>
      </c>
      <c r="BH215" s="148" t="str">
        <f t="shared" si="104"/>
        <v xml:space="preserve"> </v>
      </c>
      <c r="BI215" s="69" t="str">
        <f t="shared" si="105"/>
        <v/>
      </c>
      <c r="BJ215" s="70" t="str">
        <f t="shared" si="106"/>
        <v/>
      </c>
      <c r="BK215" s="142" t="str">
        <f t="shared" si="107"/>
        <v xml:space="preserve"> </v>
      </c>
      <c r="BL215" s="104"/>
      <c r="BM215" s="68">
        <f>COUNTIF('Student Tracking'!G214:N214,"&gt;=1")</f>
        <v>0</v>
      </c>
      <c r="BN215" s="104">
        <f>COUNTIF('Student Tracking'!G214:N214,"0")</f>
        <v>0</v>
      </c>
      <c r="BO215" s="85">
        <f t="shared" si="108"/>
        <v>0</v>
      </c>
      <c r="BP215" s="104" t="str">
        <f t="shared" si="86"/>
        <v/>
      </c>
      <c r="BQ215" s="104" t="str">
        <f t="shared" si="87"/>
        <v/>
      </c>
      <c r="BR215" s="104" t="str">
        <f t="shared" si="109"/>
        <v/>
      </c>
      <c r="BS215" s="303" t="str">
        <f t="shared" si="110"/>
        <v/>
      </c>
      <c r="BT215" s="104"/>
      <c r="BU215" s="68" t="str">
        <f t="shared" si="88"/>
        <v/>
      </c>
      <c r="BV215" s="91" t="str">
        <f t="shared" si="89"/>
        <v/>
      </c>
      <c r="BW215" s="91" t="str">
        <f t="shared" si="90"/>
        <v/>
      </c>
      <c r="BX215" s="91" t="str">
        <f t="shared" si="91"/>
        <v/>
      </c>
      <c r="BY215" s="91" t="str">
        <f t="shared" si="92"/>
        <v/>
      </c>
    </row>
    <row r="216" spans="1:77" x14ac:dyDescent="0.35">
      <c r="A216" s="73">
        <f>'Student Tracking'!A215</f>
        <v>0</v>
      </c>
      <c r="B216" s="73">
        <f>'Student Tracking'!B215</f>
        <v>0</v>
      </c>
      <c r="C216" s="74">
        <f>'Student Tracking'!D215</f>
        <v>0</v>
      </c>
      <c r="D216" s="184" t="str">
        <f>IF('Student Tracking'!E215,'Student Tracking'!E215,"")</f>
        <v/>
      </c>
      <c r="E216" s="184" t="str">
        <f>IF('Student Tracking'!F215,'Student Tracking'!F215,"")</f>
        <v/>
      </c>
      <c r="F216" s="181"/>
      <c r="G216" s="39"/>
      <c r="H216" s="39"/>
      <c r="I216" s="39"/>
      <c r="J216" s="39"/>
      <c r="K216" s="39"/>
      <c r="L216" s="39"/>
      <c r="M216" s="39"/>
      <c r="N216" s="39"/>
      <c r="O216" s="39"/>
      <c r="P216" s="39"/>
      <c r="Q216" s="39"/>
      <c r="R216" s="39"/>
      <c r="S216" s="39"/>
      <c r="T216" s="39"/>
      <c r="U216" s="39"/>
      <c r="V216" s="39"/>
      <c r="W216" s="39"/>
      <c r="X216" s="39"/>
      <c r="Y216" s="39"/>
      <c r="Z216" s="39"/>
      <c r="AA216" s="181"/>
      <c r="AB216" s="39"/>
      <c r="AC216" s="39"/>
      <c r="AD216" s="39"/>
      <c r="AE216" s="39"/>
      <c r="AF216" s="39"/>
      <c r="AG216" s="39"/>
      <c r="AH216" s="39"/>
      <c r="AI216" s="39"/>
      <c r="AJ216" s="39"/>
      <c r="AK216" s="39"/>
      <c r="AL216" s="39"/>
      <c r="AM216" s="39"/>
      <c r="AN216" s="39"/>
      <c r="AO216" s="39"/>
      <c r="AP216" s="39"/>
      <c r="AQ216" s="39"/>
      <c r="AR216" s="39"/>
      <c r="AS216" s="39"/>
      <c r="AT216" s="39"/>
      <c r="AU216" s="39"/>
      <c r="AW216" s="145" t="str">
        <f t="shared" si="93"/>
        <v/>
      </c>
      <c r="AX216" s="146" t="str">
        <f t="shared" si="94"/>
        <v/>
      </c>
      <c r="AY216" s="147" t="str">
        <f t="shared" si="95"/>
        <v xml:space="preserve"> </v>
      </c>
      <c r="AZ216" s="145" t="str">
        <f t="shared" si="96"/>
        <v/>
      </c>
      <c r="BA216" s="146" t="str">
        <f t="shared" si="97"/>
        <v/>
      </c>
      <c r="BB216" s="147" t="str">
        <f t="shared" si="98"/>
        <v xml:space="preserve"> </v>
      </c>
      <c r="BC216" s="145" t="str">
        <f t="shared" si="99"/>
        <v/>
      </c>
      <c r="BD216" s="146" t="str">
        <f t="shared" si="100"/>
        <v/>
      </c>
      <c r="BE216" s="147" t="str">
        <f t="shared" si="101"/>
        <v xml:space="preserve"> </v>
      </c>
      <c r="BF216" s="145" t="str">
        <f t="shared" si="102"/>
        <v/>
      </c>
      <c r="BG216" s="146" t="str">
        <f t="shared" si="103"/>
        <v/>
      </c>
      <c r="BH216" s="148" t="str">
        <f t="shared" si="104"/>
        <v xml:space="preserve"> </v>
      </c>
      <c r="BI216" s="69" t="str">
        <f t="shared" si="105"/>
        <v/>
      </c>
      <c r="BJ216" s="70" t="str">
        <f t="shared" si="106"/>
        <v/>
      </c>
      <c r="BK216" s="142" t="str">
        <f t="shared" si="107"/>
        <v xml:space="preserve"> </v>
      </c>
      <c r="BL216" s="104"/>
      <c r="BM216" s="68">
        <f>COUNTIF('Student Tracking'!G215:N215,"&gt;=1")</f>
        <v>0</v>
      </c>
      <c r="BN216" s="104">
        <f>COUNTIF('Student Tracking'!G215:N215,"0")</f>
        <v>0</v>
      </c>
      <c r="BO216" s="85">
        <f t="shared" si="108"/>
        <v>0</v>
      </c>
      <c r="BP216" s="104" t="str">
        <f t="shared" si="86"/>
        <v/>
      </c>
      <c r="BQ216" s="104" t="str">
        <f t="shared" si="87"/>
        <v/>
      </c>
      <c r="BR216" s="104" t="str">
        <f t="shared" si="109"/>
        <v/>
      </c>
      <c r="BS216" s="303" t="str">
        <f t="shared" si="110"/>
        <v/>
      </c>
      <c r="BT216" s="104"/>
      <c r="BU216" s="68" t="str">
        <f t="shared" si="88"/>
        <v/>
      </c>
      <c r="BV216" s="91" t="str">
        <f t="shared" si="89"/>
        <v/>
      </c>
      <c r="BW216" s="91" t="str">
        <f t="shared" si="90"/>
        <v/>
      </c>
      <c r="BX216" s="91" t="str">
        <f t="shared" si="91"/>
        <v/>
      </c>
      <c r="BY216" s="91" t="str">
        <f t="shared" si="92"/>
        <v/>
      </c>
    </row>
    <row r="217" spans="1:77" x14ac:dyDescent="0.35">
      <c r="A217" s="73">
        <f>'Student Tracking'!A216</f>
        <v>0</v>
      </c>
      <c r="B217" s="73">
        <f>'Student Tracking'!B216</f>
        <v>0</v>
      </c>
      <c r="C217" s="74">
        <f>'Student Tracking'!D216</f>
        <v>0</v>
      </c>
      <c r="D217" s="184" t="str">
        <f>IF('Student Tracking'!E216,'Student Tracking'!E216,"")</f>
        <v/>
      </c>
      <c r="E217" s="184" t="str">
        <f>IF('Student Tracking'!F216,'Student Tracking'!F216,"")</f>
        <v/>
      </c>
      <c r="F217" s="182"/>
      <c r="G217" s="40"/>
      <c r="H217" s="40"/>
      <c r="I217" s="40"/>
      <c r="J217" s="40"/>
      <c r="K217" s="40"/>
      <c r="L217" s="40"/>
      <c r="M217" s="40"/>
      <c r="N217" s="40"/>
      <c r="O217" s="40"/>
      <c r="P217" s="40"/>
      <c r="Q217" s="40"/>
      <c r="R217" s="40"/>
      <c r="S217" s="40"/>
      <c r="T217" s="40"/>
      <c r="U217" s="40"/>
      <c r="V217" s="40"/>
      <c r="W217" s="40"/>
      <c r="X217" s="40"/>
      <c r="Y217" s="40"/>
      <c r="Z217" s="40"/>
      <c r="AA217" s="182"/>
      <c r="AB217" s="40"/>
      <c r="AC217" s="40"/>
      <c r="AD217" s="40"/>
      <c r="AE217" s="40"/>
      <c r="AF217" s="40"/>
      <c r="AG217" s="40"/>
      <c r="AH217" s="40"/>
      <c r="AI217" s="40"/>
      <c r="AJ217" s="40"/>
      <c r="AK217" s="40"/>
      <c r="AL217" s="40"/>
      <c r="AM217" s="40"/>
      <c r="AN217" s="40"/>
      <c r="AO217" s="40"/>
      <c r="AP217" s="40"/>
      <c r="AQ217" s="40"/>
      <c r="AR217" s="40"/>
      <c r="AS217" s="40"/>
      <c r="AT217" s="40"/>
      <c r="AU217" s="40"/>
      <c r="AW217" s="145" t="str">
        <f t="shared" si="93"/>
        <v/>
      </c>
      <c r="AX217" s="146" t="str">
        <f t="shared" si="94"/>
        <v/>
      </c>
      <c r="AY217" s="147" t="str">
        <f t="shared" si="95"/>
        <v xml:space="preserve"> </v>
      </c>
      <c r="AZ217" s="145" t="str">
        <f t="shared" si="96"/>
        <v/>
      </c>
      <c r="BA217" s="146" t="str">
        <f t="shared" si="97"/>
        <v/>
      </c>
      <c r="BB217" s="147" t="str">
        <f t="shared" si="98"/>
        <v xml:space="preserve"> </v>
      </c>
      <c r="BC217" s="145" t="str">
        <f t="shared" si="99"/>
        <v/>
      </c>
      <c r="BD217" s="146" t="str">
        <f t="shared" si="100"/>
        <v/>
      </c>
      <c r="BE217" s="147" t="str">
        <f t="shared" si="101"/>
        <v xml:space="preserve"> </v>
      </c>
      <c r="BF217" s="145" t="str">
        <f t="shared" si="102"/>
        <v/>
      </c>
      <c r="BG217" s="146" t="str">
        <f t="shared" si="103"/>
        <v/>
      </c>
      <c r="BH217" s="148" t="str">
        <f t="shared" si="104"/>
        <v xml:space="preserve"> </v>
      </c>
      <c r="BI217" s="69" t="str">
        <f t="shared" si="105"/>
        <v/>
      </c>
      <c r="BJ217" s="70" t="str">
        <f t="shared" si="106"/>
        <v/>
      </c>
      <c r="BK217" s="142" t="str">
        <f t="shared" si="107"/>
        <v xml:space="preserve"> </v>
      </c>
      <c r="BL217" s="104"/>
      <c r="BM217" s="68">
        <f>COUNTIF('Student Tracking'!G216:N216,"&gt;=1")</f>
        <v>0</v>
      </c>
      <c r="BN217" s="104">
        <f>COUNTIF('Student Tracking'!G216:N216,"0")</f>
        <v>0</v>
      </c>
      <c r="BO217" s="85">
        <f t="shared" si="108"/>
        <v>0</v>
      </c>
      <c r="BP217" s="104" t="str">
        <f t="shared" si="86"/>
        <v/>
      </c>
      <c r="BQ217" s="104" t="str">
        <f t="shared" si="87"/>
        <v/>
      </c>
      <c r="BR217" s="104" t="str">
        <f t="shared" si="109"/>
        <v/>
      </c>
      <c r="BS217" s="303" t="str">
        <f t="shared" si="110"/>
        <v/>
      </c>
      <c r="BT217" s="104"/>
      <c r="BU217" s="68" t="str">
        <f t="shared" si="88"/>
        <v/>
      </c>
      <c r="BV217" s="91" t="str">
        <f t="shared" si="89"/>
        <v/>
      </c>
      <c r="BW217" s="91" t="str">
        <f t="shared" si="90"/>
        <v/>
      </c>
      <c r="BX217" s="91" t="str">
        <f t="shared" si="91"/>
        <v/>
      </c>
      <c r="BY217" s="91" t="str">
        <f t="shared" si="92"/>
        <v/>
      </c>
    </row>
    <row r="218" spans="1:77" x14ac:dyDescent="0.35">
      <c r="A218" s="73">
        <f>'Student Tracking'!A217</f>
        <v>0</v>
      </c>
      <c r="B218" s="73">
        <f>'Student Tracking'!B217</f>
        <v>0</v>
      </c>
      <c r="C218" s="74">
        <f>'Student Tracking'!D217</f>
        <v>0</v>
      </c>
      <c r="D218" s="184" t="str">
        <f>IF('Student Tracking'!E217,'Student Tracking'!E217,"")</f>
        <v/>
      </c>
      <c r="E218" s="184" t="str">
        <f>IF('Student Tracking'!F217,'Student Tracking'!F217,"")</f>
        <v/>
      </c>
      <c r="F218" s="181"/>
      <c r="G218" s="39"/>
      <c r="H218" s="39"/>
      <c r="I218" s="39"/>
      <c r="J218" s="39"/>
      <c r="K218" s="39"/>
      <c r="L218" s="39"/>
      <c r="M218" s="39"/>
      <c r="N218" s="39"/>
      <c r="O218" s="39"/>
      <c r="P218" s="39"/>
      <c r="Q218" s="39"/>
      <c r="R218" s="39"/>
      <c r="S218" s="39"/>
      <c r="T218" s="39"/>
      <c r="U218" s="39"/>
      <c r="V218" s="39"/>
      <c r="W218" s="39"/>
      <c r="X218" s="39"/>
      <c r="Y218" s="39"/>
      <c r="Z218" s="39"/>
      <c r="AA218" s="181"/>
      <c r="AB218" s="39"/>
      <c r="AC218" s="39"/>
      <c r="AD218" s="39"/>
      <c r="AE218" s="39"/>
      <c r="AF218" s="39"/>
      <c r="AG218" s="39"/>
      <c r="AH218" s="39"/>
      <c r="AI218" s="39"/>
      <c r="AJ218" s="39"/>
      <c r="AK218" s="39"/>
      <c r="AL218" s="39"/>
      <c r="AM218" s="39"/>
      <c r="AN218" s="39"/>
      <c r="AO218" s="39"/>
      <c r="AP218" s="39"/>
      <c r="AQ218" s="39"/>
      <c r="AR218" s="39"/>
      <c r="AS218" s="39"/>
      <c r="AT218" s="39"/>
      <c r="AU218" s="39"/>
      <c r="AW218" s="145" t="str">
        <f t="shared" si="93"/>
        <v/>
      </c>
      <c r="AX218" s="146" t="str">
        <f t="shared" si="94"/>
        <v/>
      </c>
      <c r="AY218" s="147" t="str">
        <f t="shared" si="95"/>
        <v xml:space="preserve"> </v>
      </c>
      <c r="AZ218" s="145" t="str">
        <f t="shared" si="96"/>
        <v/>
      </c>
      <c r="BA218" s="146" t="str">
        <f t="shared" si="97"/>
        <v/>
      </c>
      <c r="BB218" s="147" t="str">
        <f t="shared" si="98"/>
        <v xml:space="preserve"> </v>
      </c>
      <c r="BC218" s="145" t="str">
        <f t="shared" si="99"/>
        <v/>
      </c>
      <c r="BD218" s="146" t="str">
        <f t="shared" si="100"/>
        <v/>
      </c>
      <c r="BE218" s="147" t="str">
        <f t="shared" si="101"/>
        <v xml:space="preserve"> </v>
      </c>
      <c r="BF218" s="145" t="str">
        <f t="shared" si="102"/>
        <v/>
      </c>
      <c r="BG218" s="146" t="str">
        <f t="shared" si="103"/>
        <v/>
      </c>
      <c r="BH218" s="148" t="str">
        <f t="shared" si="104"/>
        <v xml:space="preserve"> </v>
      </c>
      <c r="BI218" s="69" t="str">
        <f t="shared" si="105"/>
        <v/>
      </c>
      <c r="BJ218" s="70" t="str">
        <f t="shared" si="106"/>
        <v/>
      </c>
      <c r="BK218" s="142" t="str">
        <f t="shared" si="107"/>
        <v xml:space="preserve"> </v>
      </c>
      <c r="BL218" s="104"/>
      <c r="BM218" s="68">
        <f>COUNTIF('Student Tracking'!G217:N217,"&gt;=1")</f>
        <v>0</v>
      </c>
      <c r="BN218" s="104">
        <f>COUNTIF('Student Tracking'!G217:N217,"0")</f>
        <v>0</v>
      </c>
      <c r="BO218" s="85">
        <f t="shared" si="108"/>
        <v>0</v>
      </c>
      <c r="BP218" s="104" t="str">
        <f t="shared" si="86"/>
        <v/>
      </c>
      <c r="BQ218" s="104" t="str">
        <f t="shared" si="87"/>
        <v/>
      </c>
      <c r="BR218" s="104" t="str">
        <f t="shared" si="109"/>
        <v/>
      </c>
      <c r="BS218" s="303" t="str">
        <f t="shared" si="110"/>
        <v/>
      </c>
      <c r="BT218" s="104"/>
      <c r="BU218" s="68" t="str">
        <f t="shared" si="88"/>
        <v/>
      </c>
      <c r="BV218" s="91" t="str">
        <f t="shared" si="89"/>
        <v/>
      </c>
      <c r="BW218" s="91" t="str">
        <f t="shared" si="90"/>
        <v/>
      </c>
      <c r="BX218" s="91" t="str">
        <f t="shared" si="91"/>
        <v/>
      </c>
      <c r="BY218" s="91" t="str">
        <f t="shared" si="92"/>
        <v/>
      </c>
    </row>
    <row r="219" spans="1:77" x14ac:dyDescent="0.35">
      <c r="A219" s="73">
        <f>'Student Tracking'!A218</f>
        <v>0</v>
      </c>
      <c r="B219" s="73">
        <f>'Student Tracking'!B218</f>
        <v>0</v>
      </c>
      <c r="C219" s="74">
        <f>'Student Tracking'!D218</f>
        <v>0</v>
      </c>
      <c r="D219" s="184" t="str">
        <f>IF('Student Tracking'!E218,'Student Tracking'!E218,"")</f>
        <v/>
      </c>
      <c r="E219" s="184" t="str">
        <f>IF('Student Tracking'!F218,'Student Tracking'!F218,"")</f>
        <v/>
      </c>
      <c r="F219" s="182"/>
      <c r="G219" s="40"/>
      <c r="H219" s="40"/>
      <c r="I219" s="40"/>
      <c r="J219" s="40"/>
      <c r="K219" s="40"/>
      <c r="L219" s="40"/>
      <c r="M219" s="40"/>
      <c r="N219" s="40"/>
      <c r="O219" s="40"/>
      <c r="P219" s="40"/>
      <c r="Q219" s="40"/>
      <c r="R219" s="40"/>
      <c r="S219" s="40"/>
      <c r="T219" s="40"/>
      <c r="U219" s="40"/>
      <c r="V219" s="40"/>
      <c r="W219" s="40"/>
      <c r="X219" s="40"/>
      <c r="Y219" s="40"/>
      <c r="Z219" s="40"/>
      <c r="AA219" s="182"/>
      <c r="AB219" s="40"/>
      <c r="AC219" s="40"/>
      <c r="AD219" s="40"/>
      <c r="AE219" s="40"/>
      <c r="AF219" s="40"/>
      <c r="AG219" s="40"/>
      <c r="AH219" s="40"/>
      <c r="AI219" s="40"/>
      <c r="AJ219" s="40"/>
      <c r="AK219" s="40"/>
      <c r="AL219" s="40"/>
      <c r="AM219" s="40"/>
      <c r="AN219" s="40"/>
      <c r="AO219" s="40"/>
      <c r="AP219" s="40"/>
      <c r="AQ219" s="40"/>
      <c r="AR219" s="40"/>
      <c r="AS219" s="40"/>
      <c r="AT219" s="40"/>
      <c r="AU219" s="40"/>
      <c r="AW219" s="145" t="str">
        <f t="shared" si="93"/>
        <v/>
      </c>
      <c r="AX219" s="146" t="str">
        <f t="shared" si="94"/>
        <v/>
      </c>
      <c r="AY219" s="147" t="str">
        <f t="shared" si="95"/>
        <v xml:space="preserve"> </v>
      </c>
      <c r="AZ219" s="145" t="str">
        <f t="shared" si="96"/>
        <v/>
      </c>
      <c r="BA219" s="146" t="str">
        <f t="shared" si="97"/>
        <v/>
      </c>
      <c r="BB219" s="147" t="str">
        <f t="shared" si="98"/>
        <v xml:space="preserve"> </v>
      </c>
      <c r="BC219" s="145" t="str">
        <f t="shared" si="99"/>
        <v/>
      </c>
      <c r="BD219" s="146" t="str">
        <f t="shared" si="100"/>
        <v/>
      </c>
      <c r="BE219" s="147" t="str">
        <f t="shared" si="101"/>
        <v xml:space="preserve"> </v>
      </c>
      <c r="BF219" s="145" t="str">
        <f t="shared" si="102"/>
        <v/>
      </c>
      <c r="BG219" s="146" t="str">
        <f t="shared" si="103"/>
        <v/>
      </c>
      <c r="BH219" s="148" t="str">
        <f t="shared" si="104"/>
        <v xml:space="preserve"> </v>
      </c>
      <c r="BI219" s="69" t="str">
        <f t="shared" si="105"/>
        <v/>
      </c>
      <c r="BJ219" s="70" t="str">
        <f t="shared" si="106"/>
        <v/>
      </c>
      <c r="BK219" s="142" t="str">
        <f t="shared" si="107"/>
        <v xml:space="preserve"> </v>
      </c>
      <c r="BL219" s="104"/>
      <c r="BM219" s="68">
        <f>COUNTIF('Student Tracking'!G218:N218,"&gt;=1")</f>
        <v>0</v>
      </c>
      <c r="BN219" s="104">
        <f>COUNTIF('Student Tracking'!G218:N218,"0")</f>
        <v>0</v>
      </c>
      <c r="BO219" s="85">
        <f t="shared" si="108"/>
        <v>0</v>
      </c>
      <c r="BP219" s="104" t="str">
        <f t="shared" si="86"/>
        <v/>
      </c>
      <c r="BQ219" s="104" t="str">
        <f t="shared" si="87"/>
        <v/>
      </c>
      <c r="BR219" s="104" t="str">
        <f t="shared" si="109"/>
        <v/>
      </c>
      <c r="BS219" s="303" t="str">
        <f t="shared" si="110"/>
        <v/>
      </c>
      <c r="BT219" s="104"/>
      <c r="BU219" s="68" t="str">
        <f t="shared" si="88"/>
        <v/>
      </c>
      <c r="BV219" s="91" t="str">
        <f t="shared" si="89"/>
        <v/>
      </c>
      <c r="BW219" s="91" t="str">
        <f t="shared" si="90"/>
        <v/>
      </c>
      <c r="BX219" s="91" t="str">
        <f t="shared" si="91"/>
        <v/>
      </c>
      <c r="BY219" s="91" t="str">
        <f t="shared" si="92"/>
        <v/>
      </c>
    </row>
    <row r="220" spans="1:77" x14ac:dyDescent="0.35">
      <c r="A220" s="73">
        <f>'Student Tracking'!A219</f>
        <v>0</v>
      </c>
      <c r="B220" s="73">
        <f>'Student Tracking'!B219</f>
        <v>0</v>
      </c>
      <c r="C220" s="74">
        <f>'Student Tracking'!D219</f>
        <v>0</v>
      </c>
      <c r="D220" s="184" t="str">
        <f>IF('Student Tracking'!E219,'Student Tracking'!E219,"")</f>
        <v/>
      </c>
      <c r="E220" s="184" t="str">
        <f>IF('Student Tracking'!F219,'Student Tracking'!F219,"")</f>
        <v/>
      </c>
      <c r="F220" s="181"/>
      <c r="G220" s="39"/>
      <c r="H220" s="39"/>
      <c r="I220" s="39"/>
      <c r="J220" s="39"/>
      <c r="K220" s="39"/>
      <c r="L220" s="39"/>
      <c r="M220" s="39"/>
      <c r="N220" s="39"/>
      <c r="O220" s="39"/>
      <c r="P220" s="39"/>
      <c r="Q220" s="39"/>
      <c r="R220" s="39"/>
      <c r="S220" s="39"/>
      <c r="T220" s="39"/>
      <c r="U220" s="39"/>
      <c r="V220" s="39"/>
      <c r="W220" s="39"/>
      <c r="X220" s="39"/>
      <c r="Y220" s="39"/>
      <c r="Z220" s="39"/>
      <c r="AA220" s="181"/>
      <c r="AB220" s="39"/>
      <c r="AC220" s="39"/>
      <c r="AD220" s="39"/>
      <c r="AE220" s="39"/>
      <c r="AF220" s="39"/>
      <c r="AG220" s="39"/>
      <c r="AH220" s="39"/>
      <c r="AI220" s="39"/>
      <c r="AJ220" s="39"/>
      <c r="AK220" s="39"/>
      <c r="AL220" s="39"/>
      <c r="AM220" s="39"/>
      <c r="AN220" s="39"/>
      <c r="AO220" s="39"/>
      <c r="AP220" s="39"/>
      <c r="AQ220" s="39"/>
      <c r="AR220" s="39"/>
      <c r="AS220" s="39"/>
      <c r="AT220" s="39"/>
      <c r="AU220" s="39"/>
      <c r="AW220" s="145" t="str">
        <f t="shared" si="93"/>
        <v/>
      </c>
      <c r="AX220" s="146" t="str">
        <f t="shared" si="94"/>
        <v/>
      </c>
      <c r="AY220" s="147" t="str">
        <f t="shared" si="95"/>
        <v xml:space="preserve"> </v>
      </c>
      <c r="AZ220" s="145" t="str">
        <f t="shared" si="96"/>
        <v/>
      </c>
      <c r="BA220" s="146" t="str">
        <f t="shared" si="97"/>
        <v/>
      </c>
      <c r="BB220" s="147" t="str">
        <f t="shared" si="98"/>
        <v xml:space="preserve"> </v>
      </c>
      <c r="BC220" s="145" t="str">
        <f t="shared" si="99"/>
        <v/>
      </c>
      <c r="BD220" s="146" t="str">
        <f t="shared" si="100"/>
        <v/>
      </c>
      <c r="BE220" s="147" t="str">
        <f t="shared" si="101"/>
        <v xml:space="preserve"> </v>
      </c>
      <c r="BF220" s="145" t="str">
        <f t="shared" si="102"/>
        <v/>
      </c>
      <c r="BG220" s="146" t="str">
        <f t="shared" si="103"/>
        <v/>
      </c>
      <c r="BH220" s="148" t="str">
        <f t="shared" si="104"/>
        <v xml:space="preserve"> </v>
      </c>
      <c r="BI220" s="69" t="str">
        <f t="shared" si="105"/>
        <v/>
      </c>
      <c r="BJ220" s="70" t="str">
        <f t="shared" si="106"/>
        <v/>
      </c>
      <c r="BK220" s="142" t="str">
        <f t="shared" si="107"/>
        <v xml:space="preserve"> </v>
      </c>
      <c r="BL220" s="104"/>
      <c r="BM220" s="68">
        <f>COUNTIF('Student Tracking'!G219:N219,"&gt;=1")</f>
        <v>0</v>
      </c>
      <c r="BN220" s="104">
        <f>COUNTIF('Student Tracking'!G219:N219,"0")</f>
        <v>0</v>
      </c>
      <c r="BO220" s="85">
        <f t="shared" si="108"/>
        <v>0</v>
      </c>
      <c r="BP220" s="104" t="str">
        <f t="shared" si="86"/>
        <v/>
      </c>
      <c r="BQ220" s="104" t="str">
        <f t="shared" si="87"/>
        <v/>
      </c>
      <c r="BR220" s="104" t="str">
        <f t="shared" si="109"/>
        <v/>
      </c>
      <c r="BS220" s="303" t="str">
        <f t="shared" si="110"/>
        <v/>
      </c>
      <c r="BT220" s="104"/>
      <c r="BU220" s="68" t="str">
        <f t="shared" si="88"/>
        <v/>
      </c>
      <c r="BV220" s="91" t="str">
        <f t="shared" si="89"/>
        <v/>
      </c>
      <c r="BW220" s="91" t="str">
        <f t="shared" si="90"/>
        <v/>
      </c>
      <c r="BX220" s="91" t="str">
        <f t="shared" si="91"/>
        <v/>
      </c>
      <c r="BY220" s="91" t="str">
        <f t="shared" si="92"/>
        <v/>
      </c>
    </row>
    <row r="221" spans="1:77" x14ac:dyDescent="0.35">
      <c r="A221" s="73">
        <f>'Student Tracking'!A220</f>
        <v>0</v>
      </c>
      <c r="B221" s="73">
        <f>'Student Tracking'!B220</f>
        <v>0</v>
      </c>
      <c r="C221" s="74">
        <f>'Student Tracking'!D220</f>
        <v>0</v>
      </c>
      <c r="D221" s="184" t="str">
        <f>IF('Student Tracking'!E220,'Student Tracking'!E220,"")</f>
        <v/>
      </c>
      <c r="E221" s="184" t="str">
        <f>IF('Student Tracking'!F220,'Student Tracking'!F220,"")</f>
        <v/>
      </c>
      <c r="F221" s="182"/>
      <c r="G221" s="40"/>
      <c r="H221" s="40"/>
      <c r="I221" s="40"/>
      <c r="J221" s="40"/>
      <c r="K221" s="40"/>
      <c r="L221" s="40"/>
      <c r="M221" s="40"/>
      <c r="N221" s="40"/>
      <c r="O221" s="40"/>
      <c r="P221" s="40"/>
      <c r="Q221" s="40"/>
      <c r="R221" s="40"/>
      <c r="S221" s="40"/>
      <c r="T221" s="40"/>
      <c r="U221" s="40"/>
      <c r="V221" s="40"/>
      <c r="W221" s="40"/>
      <c r="X221" s="40"/>
      <c r="Y221" s="40"/>
      <c r="Z221" s="40"/>
      <c r="AA221" s="182"/>
      <c r="AB221" s="40"/>
      <c r="AC221" s="40"/>
      <c r="AD221" s="40"/>
      <c r="AE221" s="40"/>
      <c r="AF221" s="40"/>
      <c r="AG221" s="40"/>
      <c r="AH221" s="40"/>
      <c r="AI221" s="40"/>
      <c r="AJ221" s="40"/>
      <c r="AK221" s="40"/>
      <c r="AL221" s="40"/>
      <c r="AM221" s="40"/>
      <c r="AN221" s="40"/>
      <c r="AO221" s="40"/>
      <c r="AP221" s="40"/>
      <c r="AQ221" s="40"/>
      <c r="AR221" s="40"/>
      <c r="AS221" s="40"/>
      <c r="AT221" s="40"/>
      <c r="AU221" s="40"/>
      <c r="AW221" s="145" t="str">
        <f t="shared" si="93"/>
        <v/>
      </c>
      <c r="AX221" s="146" t="str">
        <f t="shared" si="94"/>
        <v/>
      </c>
      <c r="AY221" s="147" t="str">
        <f t="shared" si="95"/>
        <v xml:space="preserve"> </v>
      </c>
      <c r="AZ221" s="145" t="str">
        <f t="shared" si="96"/>
        <v/>
      </c>
      <c r="BA221" s="146" t="str">
        <f t="shared" si="97"/>
        <v/>
      </c>
      <c r="BB221" s="147" t="str">
        <f t="shared" si="98"/>
        <v xml:space="preserve"> </v>
      </c>
      <c r="BC221" s="145" t="str">
        <f t="shared" si="99"/>
        <v/>
      </c>
      <c r="BD221" s="146" t="str">
        <f t="shared" si="100"/>
        <v/>
      </c>
      <c r="BE221" s="147" t="str">
        <f t="shared" si="101"/>
        <v xml:space="preserve"> </v>
      </c>
      <c r="BF221" s="145" t="str">
        <f t="shared" si="102"/>
        <v/>
      </c>
      <c r="BG221" s="146" t="str">
        <f t="shared" si="103"/>
        <v/>
      </c>
      <c r="BH221" s="148" t="str">
        <f t="shared" si="104"/>
        <v xml:space="preserve"> </v>
      </c>
      <c r="BI221" s="69" t="str">
        <f t="shared" si="105"/>
        <v/>
      </c>
      <c r="BJ221" s="70" t="str">
        <f t="shared" si="106"/>
        <v/>
      </c>
      <c r="BK221" s="142" t="str">
        <f t="shared" si="107"/>
        <v xml:space="preserve"> </v>
      </c>
      <c r="BL221" s="104"/>
      <c r="BM221" s="68">
        <f>COUNTIF('Student Tracking'!G220:N220,"&gt;=1")</f>
        <v>0</v>
      </c>
      <c r="BN221" s="104">
        <f>COUNTIF('Student Tracking'!G220:N220,"0")</f>
        <v>0</v>
      </c>
      <c r="BO221" s="85">
        <f t="shared" si="108"/>
        <v>0</v>
      </c>
      <c r="BP221" s="104" t="str">
        <f t="shared" si="86"/>
        <v/>
      </c>
      <c r="BQ221" s="104" t="str">
        <f t="shared" si="87"/>
        <v/>
      </c>
      <c r="BR221" s="104" t="str">
        <f t="shared" si="109"/>
        <v/>
      </c>
      <c r="BS221" s="303" t="str">
        <f t="shared" si="110"/>
        <v/>
      </c>
      <c r="BT221" s="104"/>
      <c r="BU221" s="68" t="str">
        <f t="shared" si="88"/>
        <v/>
      </c>
      <c r="BV221" s="91" t="str">
        <f t="shared" si="89"/>
        <v/>
      </c>
      <c r="BW221" s="91" t="str">
        <f t="shared" si="90"/>
        <v/>
      </c>
      <c r="BX221" s="91" t="str">
        <f t="shared" si="91"/>
        <v/>
      </c>
      <c r="BY221" s="91" t="str">
        <f t="shared" si="92"/>
        <v/>
      </c>
    </row>
    <row r="222" spans="1:77" x14ac:dyDescent="0.35">
      <c r="A222" s="73">
        <f>'Student Tracking'!A221</f>
        <v>0</v>
      </c>
      <c r="B222" s="73">
        <f>'Student Tracking'!B221</f>
        <v>0</v>
      </c>
      <c r="C222" s="74">
        <f>'Student Tracking'!D221</f>
        <v>0</v>
      </c>
      <c r="D222" s="184" t="str">
        <f>IF('Student Tracking'!E221,'Student Tracking'!E221,"")</f>
        <v/>
      </c>
      <c r="E222" s="184" t="str">
        <f>IF('Student Tracking'!F221,'Student Tracking'!F221,"")</f>
        <v/>
      </c>
      <c r="F222" s="181"/>
      <c r="G222" s="39"/>
      <c r="H222" s="39"/>
      <c r="I222" s="39"/>
      <c r="J222" s="39"/>
      <c r="K222" s="39"/>
      <c r="L222" s="39"/>
      <c r="M222" s="39"/>
      <c r="N222" s="39"/>
      <c r="O222" s="39"/>
      <c r="P222" s="39"/>
      <c r="Q222" s="39"/>
      <c r="R222" s="39"/>
      <c r="S222" s="39"/>
      <c r="T222" s="39"/>
      <c r="U222" s="39"/>
      <c r="V222" s="39"/>
      <c r="W222" s="39"/>
      <c r="X222" s="39"/>
      <c r="Y222" s="39"/>
      <c r="Z222" s="39"/>
      <c r="AA222" s="181"/>
      <c r="AB222" s="39"/>
      <c r="AC222" s="39"/>
      <c r="AD222" s="39"/>
      <c r="AE222" s="39"/>
      <c r="AF222" s="39"/>
      <c r="AG222" s="39"/>
      <c r="AH222" s="39"/>
      <c r="AI222" s="39"/>
      <c r="AJ222" s="39"/>
      <c r="AK222" s="39"/>
      <c r="AL222" s="39"/>
      <c r="AM222" s="39"/>
      <c r="AN222" s="39"/>
      <c r="AO222" s="39"/>
      <c r="AP222" s="39"/>
      <c r="AQ222" s="39"/>
      <c r="AR222" s="39"/>
      <c r="AS222" s="39"/>
      <c r="AT222" s="39"/>
      <c r="AU222" s="39"/>
      <c r="AW222" s="145" t="str">
        <f t="shared" si="93"/>
        <v/>
      </c>
      <c r="AX222" s="146" t="str">
        <f t="shared" si="94"/>
        <v/>
      </c>
      <c r="AY222" s="147" t="str">
        <f t="shared" si="95"/>
        <v xml:space="preserve"> </v>
      </c>
      <c r="AZ222" s="145" t="str">
        <f t="shared" si="96"/>
        <v/>
      </c>
      <c r="BA222" s="146" t="str">
        <f t="shared" si="97"/>
        <v/>
      </c>
      <c r="BB222" s="147" t="str">
        <f t="shared" si="98"/>
        <v xml:space="preserve"> </v>
      </c>
      <c r="BC222" s="145" t="str">
        <f t="shared" si="99"/>
        <v/>
      </c>
      <c r="BD222" s="146" t="str">
        <f t="shared" si="100"/>
        <v/>
      </c>
      <c r="BE222" s="147" t="str">
        <f t="shared" si="101"/>
        <v xml:space="preserve"> </v>
      </c>
      <c r="BF222" s="145" t="str">
        <f t="shared" si="102"/>
        <v/>
      </c>
      <c r="BG222" s="146" t="str">
        <f t="shared" si="103"/>
        <v/>
      </c>
      <c r="BH222" s="148" t="str">
        <f t="shared" si="104"/>
        <v xml:space="preserve"> </v>
      </c>
      <c r="BI222" s="69" t="str">
        <f t="shared" si="105"/>
        <v/>
      </c>
      <c r="BJ222" s="70" t="str">
        <f t="shared" si="106"/>
        <v/>
      </c>
      <c r="BK222" s="142" t="str">
        <f t="shared" si="107"/>
        <v xml:space="preserve"> </v>
      </c>
      <c r="BL222" s="104"/>
      <c r="BM222" s="68">
        <f>COUNTIF('Student Tracking'!G221:N221,"&gt;=1")</f>
        <v>0</v>
      </c>
      <c r="BN222" s="104">
        <f>COUNTIF('Student Tracking'!G221:N221,"0")</f>
        <v>0</v>
      </c>
      <c r="BO222" s="85">
        <f t="shared" si="108"/>
        <v>0</v>
      </c>
      <c r="BP222" s="104" t="str">
        <f t="shared" si="86"/>
        <v/>
      </c>
      <c r="BQ222" s="104" t="str">
        <f t="shared" si="87"/>
        <v/>
      </c>
      <c r="BR222" s="104" t="str">
        <f t="shared" si="109"/>
        <v/>
      </c>
      <c r="BS222" s="303" t="str">
        <f t="shared" si="110"/>
        <v/>
      </c>
      <c r="BT222" s="104"/>
      <c r="BU222" s="68" t="str">
        <f t="shared" si="88"/>
        <v/>
      </c>
      <c r="BV222" s="91" t="str">
        <f t="shared" si="89"/>
        <v/>
      </c>
      <c r="BW222" s="91" t="str">
        <f t="shared" si="90"/>
        <v/>
      </c>
      <c r="BX222" s="91" t="str">
        <f t="shared" si="91"/>
        <v/>
      </c>
      <c r="BY222" s="91" t="str">
        <f t="shared" si="92"/>
        <v/>
      </c>
    </row>
    <row r="223" spans="1:77" x14ac:dyDescent="0.35">
      <c r="A223" s="73">
        <f>'Student Tracking'!A222</f>
        <v>0</v>
      </c>
      <c r="B223" s="73">
        <f>'Student Tracking'!B222</f>
        <v>0</v>
      </c>
      <c r="C223" s="74">
        <f>'Student Tracking'!D222</f>
        <v>0</v>
      </c>
      <c r="D223" s="184" t="str">
        <f>IF('Student Tracking'!E222,'Student Tracking'!E222,"")</f>
        <v/>
      </c>
      <c r="E223" s="184" t="str">
        <f>IF('Student Tracking'!F222,'Student Tracking'!F222,"")</f>
        <v/>
      </c>
      <c r="F223" s="182"/>
      <c r="G223" s="40"/>
      <c r="H223" s="40"/>
      <c r="I223" s="40"/>
      <c r="J223" s="40"/>
      <c r="K223" s="40"/>
      <c r="L223" s="40"/>
      <c r="M223" s="40"/>
      <c r="N223" s="40"/>
      <c r="O223" s="40"/>
      <c r="P223" s="40"/>
      <c r="Q223" s="40"/>
      <c r="R223" s="40"/>
      <c r="S223" s="40"/>
      <c r="T223" s="40"/>
      <c r="U223" s="40"/>
      <c r="V223" s="40"/>
      <c r="W223" s="40"/>
      <c r="X223" s="40"/>
      <c r="Y223" s="40"/>
      <c r="Z223" s="40"/>
      <c r="AA223" s="182"/>
      <c r="AB223" s="40"/>
      <c r="AC223" s="40"/>
      <c r="AD223" s="40"/>
      <c r="AE223" s="40"/>
      <c r="AF223" s="40"/>
      <c r="AG223" s="40"/>
      <c r="AH223" s="40"/>
      <c r="AI223" s="40"/>
      <c r="AJ223" s="40"/>
      <c r="AK223" s="40"/>
      <c r="AL223" s="40"/>
      <c r="AM223" s="40"/>
      <c r="AN223" s="40"/>
      <c r="AO223" s="40"/>
      <c r="AP223" s="40"/>
      <c r="AQ223" s="40"/>
      <c r="AR223" s="40"/>
      <c r="AS223" s="40"/>
      <c r="AT223" s="40"/>
      <c r="AU223" s="40"/>
      <c r="AW223" s="145" t="str">
        <f t="shared" si="93"/>
        <v/>
      </c>
      <c r="AX223" s="146" t="str">
        <f t="shared" si="94"/>
        <v/>
      </c>
      <c r="AY223" s="147" t="str">
        <f t="shared" si="95"/>
        <v xml:space="preserve"> </v>
      </c>
      <c r="AZ223" s="145" t="str">
        <f t="shared" si="96"/>
        <v/>
      </c>
      <c r="BA223" s="146" t="str">
        <f t="shared" si="97"/>
        <v/>
      </c>
      <c r="BB223" s="147" t="str">
        <f t="shared" si="98"/>
        <v xml:space="preserve"> </v>
      </c>
      <c r="BC223" s="145" t="str">
        <f t="shared" si="99"/>
        <v/>
      </c>
      <c r="BD223" s="146" t="str">
        <f t="shared" si="100"/>
        <v/>
      </c>
      <c r="BE223" s="147" t="str">
        <f t="shared" si="101"/>
        <v xml:space="preserve"> </v>
      </c>
      <c r="BF223" s="145" t="str">
        <f t="shared" si="102"/>
        <v/>
      </c>
      <c r="BG223" s="146" t="str">
        <f t="shared" si="103"/>
        <v/>
      </c>
      <c r="BH223" s="148" t="str">
        <f t="shared" si="104"/>
        <v xml:space="preserve"> </v>
      </c>
      <c r="BI223" s="69" t="str">
        <f t="shared" si="105"/>
        <v/>
      </c>
      <c r="BJ223" s="70" t="str">
        <f t="shared" si="106"/>
        <v/>
      </c>
      <c r="BK223" s="142" t="str">
        <f t="shared" si="107"/>
        <v xml:space="preserve"> </v>
      </c>
      <c r="BL223" s="104"/>
      <c r="BM223" s="68">
        <f>COUNTIF('Student Tracking'!G222:N222,"&gt;=1")</f>
        <v>0</v>
      </c>
      <c r="BN223" s="104">
        <f>COUNTIF('Student Tracking'!G222:N222,"0")</f>
        <v>0</v>
      </c>
      <c r="BO223" s="85">
        <f t="shared" si="108"/>
        <v>0</v>
      </c>
      <c r="BP223" s="104" t="str">
        <f t="shared" si="86"/>
        <v/>
      </c>
      <c r="BQ223" s="104" t="str">
        <f t="shared" si="87"/>
        <v/>
      </c>
      <c r="BR223" s="104" t="str">
        <f t="shared" si="109"/>
        <v/>
      </c>
      <c r="BS223" s="303" t="str">
        <f t="shared" si="110"/>
        <v/>
      </c>
      <c r="BT223" s="104"/>
      <c r="BU223" s="68" t="str">
        <f t="shared" si="88"/>
        <v/>
      </c>
      <c r="BV223" s="91" t="str">
        <f t="shared" si="89"/>
        <v/>
      </c>
      <c r="BW223" s="91" t="str">
        <f t="shared" si="90"/>
        <v/>
      </c>
      <c r="BX223" s="91" t="str">
        <f t="shared" si="91"/>
        <v/>
      </c>
      <c r="BY223" s="91" t="str">
        <f t="shared" si="92"/>
        <v/>
      </c>
    </row>
    <row r="224" spans="1:77" x14ac:dyDescent="0.35">
      <c r="A224" s="73">
        <f>'Student Tracking'!A223</f>
        <v>0</v>
      </c>
      <c r="B224" s="73">
        <f>'Student Tracking'!B223</f>
        <v>0</v>
      </c>
      <c r="C224" s="74">
        <f>'Student Tracking'!D223</f>
        <v>0</v>
      </c>
      <c r="D224" s="184" t="str">
        <f>IF('Student Tracking'!E223,'Student Tracking'!E223,"")</f>
        <v/>
      </c>
      <c r="E224" s="184" t="str">
        <f>IF('Student Tracking'!F223,'Student Tracking'!F223,"")</f>
        <v/>
      </c>
      <c r="F224" s="181"/>
      <c r="G224" s="39"/>
      <c r="H224" s="39"/>
      <c r="I224" s="39"/>
      <c r="J224" s="39"/>
      <c r="K224" s="39"/>
      <c r="L224" s="39"/>
      <c r="M224" s="39"/>
      <c r="N224" s="39"/>
      <c r="O224" s="39"/>
      <c r="P224" s="39"/>
      <c r="Q224" s="39"/>
      <c r="R224" s="39"/>
      <c r="S224" s="39"/>
      <c r="T224" s="39"/>
      <c r="U224" s="39"/>
      <c r="V224" s="39"/>
      <c r="W224" s="39"/>
      <c r="X224" s="39"/>
      <c r="Y224" s="39"/>
      <c r="Z224" s="39"/>
      <c r="AA224" s="181"/>
      <c r="AB224" s="39"/>
      <c r="AC224" s="39"/>
      <c r="AD224" s="39"/>
      <c r="AE224" s="39"/>
      <c r="AF224" s="39"/>
      <c r="AG224" s="39"/>
      <c r="AH224" s="39"/>
      <c r="AI224" s="39"/>
      <c r="AJ224" s="39"/>
      <c r="AK224" s="39"/>
      <c r="AL224" s="39"/>
      <c r="AM224" s="39"/>
      <c r="AN224" s="39"/>
      <c r="AO224" s="39"/>
      <c r="AP224" s="39"/>
      <c r="AQ224" s="39"/>
      <c r="AR224" s="39"/>
      <c r="AS224" s="39"/>
      <c r="AT224" s="39"/>
      <c r="AU224" s="39"/>
      <c r="AW224" s="145" t="str">
        <f t="shared" si="93"/>
        <v/>
      </c>
      <c r="AX224" s="146" t="str">
        <f t="shared" si="94"/>
        <v/>
      </c>
      <c r="AY224" s="147" t="str">
        <f t="shared" si="95"/>
        <v xml:space="preserve"> </v>
      </c>
      <c r="AZ224" s="145" t="str">
        <f t="shared" si="96"/>
        <v/>
      </c>
      <c r="BA224" s="146" t="str">
        <f t="shared" si="97"/>
        <v/>
      </c>
      <c r="BB224" s="147" t="str">
        <f t="shared" si="98"/>
        <v xml:space="preserve"> </v>
      </c>
      <c r="BC224" s="145" t="str">
        <f t="shared" si="99"/>
        <v/>
      </c>
      <c r="BD224" s="146" t="str">
        <f t="shared" si="100"/>
        <v/>
      </c>
      <c r="BE224" s="147" t="str">
        <f t="shared" si="101"/>
        <v xml:space="preserve"> </v>
      </c>
      <c r="BF224" s="145" t="str">
        <f t="shared" si="102"/>
        <v/>
      </c>
      <c r="BG224" s="146" t="str">
        <f t="shared" si="103"/>
        <v/>
      </c>
      <c r="BH224" s="148" t="str">
        <f t="shared" si="104"/>
        <v xml:space="preserve"> </v>
      </c>
      <c r="BI224" s="69" t="str">
        <f t="shared" si="105"/>
        <v/>
      </c>
      <c r="BJ224" s="70" t="str">
        <f t="shared" si="106"/>
        <v/>
      </c>
      <c r="BK224" s="142" t="str">
        <f t="shared" si="107"/>
        <v xml:space="preserve"> </v>
      </c>
      <c r="BL224" s="104"/>
      <c r="BM224" s="68">
        <f>COUNTIF('Student Tracking'!G223:N223,"&gt;=1")</f>
        <v>0</v>
      </c>
      <c r="BN224" s="104">
        <f>COUNTIF('Student Tracking'!G223:N223,"0")</f>
        <v>0</v>
      </c>
      <c r="BO224" s="85">
        <f t="shared" si="108"/>
        <v>0</v>
      </c>
      <c r="BP224" s="104" t="str">
        <f t="shared" si="86"/>
        <v/>
      </c>
      <c r="BQ224" s="104" t="str">
        <f t="shared" si="87"/>
        <v/>
      </c>
      <c r="BR224" s="104" t="str">
        <f t="shared" si="109"/>
        <v/>
      </c>
      <c r="BS224" s="303" t="str">
        <f t="shared" si="110"/>
        <v/>
      </c>
      <c r="BT224" s="104"/>
      <c r="BU224" s="68" t="str">
        <f t="shared" si="88"/>
        <v/>
      </c>
      <c r="BV224" s="91" t="str">
        <f t="shared" si="89"/>
        <v/>
      </c>
      <c r="BW224" s="91" t="str">
        <f t="shared" si="90"/>
        <v/>
      </c>
      <c r="BX224" s="91" t="str">
        <f t="shared" si="91"/>
        <v/>
      </c>
      <c r="BY224" s="91" t="str">
        <f t="shared" si="92"/>
        <v/>
      </c>
    </row>
    <row r="225" spans="1:77" x14ac:dyDescent="0.35">
      <c r="A225" s="73">
        <f>'Student Tracking'!A224</f>
        <v>0</v>
      </c>
      <c r="B225" s="73">
        <f>'Student Tracking'!B224</f>
        <v>0</v>
      </c>
      <c r="C225" s="74">
        <f>'Student Tracking'!D224</f>
        <v>0</v>
      </c>
      <c r="D225" s="184" t="str">
        <f>IF('Student Tracking'!E224,'Student Tracking'!E224,"")</f>
        <v/>
      </c>
      <c r="E225" s="184" t="str">
        <f>IF('Student Tracking'!F224,'Student Tracking'!F224,"")</f>
        <v/>
      </c>
      <c r="F225" s="182"/>
      <c r="G225" s="40"/>
      <c r="H225" s="40"/>
      <c r="I225" s="40"/>
      <c r="J225" s="40"/>
      <c r="K225" s="40"/>
      <c r="L225" s="40"/>
      <c r="M225" s="40"/>
      <c r="N225" s="40"/>
      <c r="O225" s="40"/>
      <c r="P225" s="40"/>
      <c r="Q225" s="40"/>
      <c r="R225" s="40"/>
      <c r="S225" s="40"/>
      <c r="T225" s="40"/>
      <c r="U225" s="40"/>
      <c r="V225" s="40"/>
      <c r="W225" s="40"/>
      <c r="X225" s="40"/>
      <c r="Y225" s="40"/>
      <c r="Z225" s="40"/>
      <c r="AA225" s="182"/>
      <c r="AB225" s="40"/>
      <c r="AC225" s="40"/>
      <c r="AD225" s="40"/>
      <c r="AE225" s="40"/>
      <c r="AF225" s="40"/>
      <c r="AG225" s="40"/>
      <c r="AH225" s="40"/>
      <c r="AI225" s="40"/>
      <c r="AJ225" s="40"/>
      <c r="AK225" s="40"/>
      <c r="AL225" s="40"/>
      <c r="AM225" s="40"/>
      <c r="AN225" s="40"/>
      <c r="AO225" s="40"/>
      <c r="AP225" s="40"/>
      <c r="AQ225" s="40"/>
      <c r="AR225" s="40"/>
      <c r="AS225" s="40"/>
      <c r="AT225" s="40"/>
      <c r="AU225" s="40"/>
      <c r="AW225" s="145" t="str">
        <f t="shared" si="93"/>
        <v/>
      </c>
      <c r="AX225" s="146" t="str">
        <f t="shared" si="94"/>
        <v/>
      </c>
      <c r="AY225" s="147" t="str">
        <f t="shared" si="95"/>
        <v xml:space="preserve"> </v>
      </c>
      <c r="AZ225" s="145" t="str">
        <f t="shared" si="96"/>
        <v/>
      </c>
      <c r="BA225" s="146" t="str">
        <f t="shared" si="97"/>
        <v/>
      </c>
      <c r="BB225" s="147" t="str">
        <f t="shared" si="98"/>
        <v xml:space="preserve"> </v>
      </c>
      <c r="BC225" s="145" t="str">
        <f t="shared" si="99"/>
        <v/>
      </c>
      <c r="BD225" s="146" t="str">
        <f t="shared" si="100"/>
        <v/>
      </c>
      <c r="BE225" s="147" t="str">
        <f t="shared" si="101"/>
        <v xml:space="preserve"> </v>
      </c>
      <c r="BF225" s="145" t="str">
        <f t="shared" si="102"/>
        <v/>
      </c>
      <c r="BG225" s="146" t="str">
        <f t="shared" si="103"/>
        <v/>
      </c>
      <c r="BH225" s="148" t="str">
        <f t="shared" si="104"/>
        <v xml:space="preserve"> </v>
      </c>
      <c r="BI225" s="69" t="str">
        <f t="shared" si="105"/>
        <v/>
      </c>
      <c r="BJ225" s="70" t="str">
        <f t="shared" si="106"/>
        <v/>
      </c>
      <c r="BK225" s="142" t="str">
        <f t="shared" si="107"/>
        <v xml:space="preserve"> </v>
      </c>
      <c r="BL225" s="104"/>
      <c r="BM225" s="68">
        <f>COUNTIF('Student Tracking'!G224:N224,"&gt;=1")</f>
        <v>0</v>
      </c>
      <c r="BN225" s="104">
        <f>COUNTIF('Student Tracking'!G224:N224,"0")</f>
        <v>0</v>
      </c>
      <c r="BO225" s="85">
        <f t="shared" si="108"/>
        <v>0</v>
      </c>
      <c r="BP225" s="104" t="str">
        <f t="shared" si="86"/>
        <v/>
      </c>
      <c r="BQ225" s="104" t="str">
        <f t="shared" si="87"/>
        <v/>
      </c>
      <c r="BR225" s="104" t="str">
        <f t="shared" si="109"/>
        <v/>
      </c>
      <c r="BS225" s="303" t="str">
        <f t="shared" si="110"/>
        <v/>
      </c>
      <c r="BT225" s="104"/>
      <c r="BU225" s="68" t="str">
        <f t="shared" si="88"/>
        <v/>
      </c>
      <c r="BV225" s="91" t="str">
        <f t="shared" si="89"/>
        <v/>
      </c>
      <c r="BW225" s="91" t="str">
        <f t="shared" si="90"/>
        <v/>
      </c>
      <c r="BX225" s="91" t="str">
        <f t="shared" si="91"/>
        <v/>
      </c>
      <c r="BY225" s="91" t="str">
        <f t="shared" si="92"/>
        <v/>
      </c>
    </row>
    <row r="226" spans="1:77" x14ac:dyDescent="0.35">
      <c r="A226" s="73">
        <f>'Student Tracking'!A225</f>
        <v>0</v>
      </c>
      <c r="B226" s="73">
        <f>'Student Tracking'!B225</f>
        <v>0</v>
      </c>
      <c r="C226" s="74">
        <f>'Student Tracking'!D225</f>
        <v>0</v>
      </c>
      <c r="D226" s="184" t="str">
        <f>IF('Student Tracking'!E225,'Student Tracking'!E225,"")</f>
        <v/>
      </c>
      <c r="E226" s="184" t="str">
        <f>IF('Student Tracking'!F225,'Student Tracking'!F225,"")</f>
        <v/>
      </c>
      <c r="F226" s="181"/>
      <c r="G226" s="39"/>
      <c r="H226" s="39"/>
      <c r="I226" s="39"/>
      <c r="J226" s="39"/>
      <c r="K226" s="39"/>
      <c r="L226" s="39"/>
      <c r="M226" s="39"/>
      <c r="N226" s="39"/>
      <c r="O226" s="39"/>
      <c r="P226" s="39"/>
      <c r="Q226" s="39"/>
      <c r="R226" s="39"/>
      <c r="S226" s="39"/>
      <c r="T226" s="39"/>
      <c r="U226" s="39"/>
      <c r="V226" s="39"/>
      <c r="W226" s="39"/>
      <c r="X226" s="39"/>
      <c r="Y226" s="39"/>
      <c r="Z226" s="39"/>
      <c r="AA226" s="181"/>
      <c r="AB226" s="39"/>
      <c r="AC226" s="39"/>
      <c r="AD226" s="39"/>
      <c r="AE226" s="39"/>
      <c r="AF226" s="39"/>
      <c r="AG226" s="39"/>
      <c r="AH226" s="39"/>
      <c r="AI226" s="39"/>
      <c r="AJ226" s="39"/>
      <c r="AK226" s="39"/>
      <c r="AL226" s="39"/>
      <c r="AM226" s="39"/>
      <c r="AN226" s="39"/>
      <c r="AO226" s="39"/>
      <c r="AP226" s="39"/>
      <c r="AQ226" s="39"/>
      <c r="AR226" s="39"/>
      <c r="AS226" s="39"/>
      <c r="AT226" s="39"/>
      <c r="AU226" s="39"/>
      <c r="AW226" s="145" t="str">
        <f t="shared" si="93"/>
        <v/>
      </c>
      <c r="AX226" s="146" t="str">
        <f t="shared" si="94"/>
        <v/>
      </c>
      <c r="AY226" s="147" t="str">
        <f t="shared" si="95"/>
        <v xml:space="preserve"> </v>
      </c>
      <c r="AZ226" s="145" t="str">
        <f t="shared" si="96"/>
        <v/>
      </c>
      <c r="BA226" s="146" t="str">
        <f t="shared" si="97"/>
        <v/>
      </c>
      <c r="BB226" s="147" t="str">
        <f t="shared" si="98"/>
        <v xml:space="preserve"> </v>
      </c>
      <c r="BC226" s="145" t="str">
        <f t="shared" si="99"/>
        <v/>
      </c>
      <c r="BD226" s="146" t="str">
        <f t="shared" si="100"/>
        <v/>
      </c>
      <c r="BE226" s="147" t="str">
        <f t="shared" si="101"/>
        <v xml:space="preserve"> </v>
      </c>
      <c r="BF226" s="145" t="str">
        <f t="shared" si="102"/>
        <v/>
      </c>
      <c r="BG226" s="146" t="str">
        <f t="shared" si="103"/>
        <v/>
      </c>
      <c r="BH226" s="148" t="str">
        <f t="shared" si="104"/>
        <v xml:space="preserve"> </v>
      </c>
      <c r="BI226" s="69" t="str">
        <f t="shared" si="105"/>
        <v/>
      </c>
      <c r="BJ226" s="70" t="str">
        <f t="shared" si="106"/>
        <v/>
      </c>
      <c r="BK226" s="142" t="str">
        <f t="shared" si="107"/>
        <v xml:space="preserve"> </v>
      </c>
      <c r="BL226" s="104"/>
      <c r="BM226" s="68">
        <f>COUNTIF('Student Tracking'!G225:N225,"&gt;=1")</f>
        <v>0</v>
      </c>
      <c r="BN226" s="104">
        <f>COUNTIF('Student Tracking'!G225:N225,"0")</f>
        <v>0</v>
      </c>
      <c r="BO226" s="85">
        <f t="shared" si="108"/>
        <v>0</v>
      </c>
      <c r="BP226" s="104" t="str">
        <f t="shared" si="86"/>
        <v/>
      </c>
      <c r="BQ226" s="104" t="str">
        <f t="shared" si="87"/>
        <v/>
      </c>
      <c r="BR226" s="104" t="str">
        <f t="shared" si="109"/>
        <v/>
      </c>
      <c r="BS226" s="303" t="str">
        <f t="shared" si="110"/>
        <v/>
      </c>
      <c r="BT226" s="104"/>
      <c r="BU226" s="68" t="str">
        <f t="shared" si="88"/>
        <v/>
      </c>
      <c r="BV226" s="91" t="str">
        <f t="shared" si="89"/>
        <v/>
      </c>
      <c r="BW226" s="91" t="str">
        <f t="shared" si="90"/>
        <v/>
      </c>
      <c r="BX226" s="91" t="str">
        <f t="shared" si="91"/>
        <v/>
      </c>
      <c r="BY226" s="91" t="str">
        <f t="shared" si="92"/>
        <v/>
      </c>
    </row>
    <row r="227" spans="1:77" x14ac:dyDescent="0.35">
      <c r="A227" s="73">
        <f>'Student Tracking'!A226</f>
        <v>0</v>
      </c>
      <c r="B227" s="73">
        <f>'Student Tracking'!B226</f>
        <v>0</v>
      </c>
      <c r="C227" s="74">
        <f>'Student Tracking'!D226</f>
        <v>0</v>
      </c>
      <c r="D227" s="184" t="str">
        <f>IF('Student Tracking'!E226,'Student Tracking'!E226,"")</f>
        <v/>
      </c>
      <c r="E227" s="184" t="str">
        <f>IF('Student Tracking'!F226,'Student Tracking'!F226,"")</f>
        <v/>
      </c>
      <c r="F227" s="182"/>
      <c r="G227" s="40"/>
      <c r="H227" s="40"/>
      <c r="I227" s="40"/>
      <c r="J227" s="40"/>
      <c r="K227" s="40"/>
      <c r="L227" s="40"/>
      <c r="M227" s="40"/>
      <c r="N227" s="40"/>
      <c r="O227" s="40"/>
      <c r="P227" s="40"/>
      <c r="Q227" s="40"/>
      <c r="R227" s="40"/>
      <c r="S227" s="40"/>
      <c r="T227" s="40"/>
      <c r="U227" s="40"/>
      <c r="V227" s="40"/>
      <c r="W227" s="40"/>
      <c r="X227" s="40"/>
      <c r="Y227" s="40"/>
      <c r="Z227" s="40"/>
      <c r="AA227" s="182"/>
      <c r="AB227" s="40"/>
      <c r="AC227" s="40"/>
      <c r="AD227" s="40"/>
      <c r="AE227" s="40"/>
      <c r="AF227" s="40"/>
      <c r="AG227" s="40"/>
      <c r="AH227" s="40"/>
      <c r="AI227" s="40"/>
      <c r="AJ227" s="40"/>
      <c r="AK227" s="40"/>
      <c r="AL227" s="40"/>
      <c r="AM227" s="40"/>
      <c r="AN227" s="40"/>
      <c r="AO227" s="40"/>
      <c r="AP227" s="40"/>
      <c r="AQ227" s="40"/>
      <c r="AR227" s="40"/>
      <c r="AS227" s="40"/>
      <c r="AT227" s="40"/>
      <c r="AU227" s="40"/>
      <c r="AW227" s="145" t="str">
        <f t="shared" si="93"/>
        <v/>
      </c>
      <c r="AX227" s="146" t="str">
        <f t="shared" si="94"/>
        <v/>
      </c>
      <c r="AY227" s="147" t="str">
        <f t="shared" si="95"/>
        <v xml:space="preserve"> </v>
      </c>
      <c r="AZ227" s="145" t="str">
        <f t="shared" si="96"/>
        <v/>
      </c>
      <c r="BA227" s="146" t="str">
        <f t="shared" si="97"/>
        <v/>
      </c>
      <c r="BB227" s="147" t="str">
        <f t="shared" si="98"/>
        <v xml:space="preserve"> </v>
      </c>
      <c r="BC227" s="145" t="str">
        <f t="shared" si="99"/>
        <v/>
      </c>
      <c r="BD227" s="146" t="str">
        <f t="shared" si="100"/>
        <v/>
      </c>
      <c r="BE227" s="147" t="str">
        <f t="shared" si="101"/>
        <v xml:space="preserve"> </v>
      </c>
      <c r="BF227" s="145" t="str">
        <f t="shared" si="102"/>
        <v/>
      </c>
      <c r="BG227" s="146" t="str">
        <f t="shared" si="103"/>
        <v/>
      </c>
      <c r="BH227" s="148" t="str">
        <f t="shared" si="104"/>
        <v xml:space="preserve"> </v>
      </c>
      <c r="BI227" s="69" t="str">
        <f t="shared" si="105"/>
        <v/>
      </c>
      <c r="BJ227" s="70" t="str">
        <f t="shared" si="106"/>
        <v/>
      </c>
      <c r="BK227" s="142" t="str">
        <f t="shared" si="107"/>
        <v xml:space="preserve"> </v>
      </c>
      <c r="BL227" s="104"/>
      <c r="BM227" s="68">
        <f>COUNTIF('Student Tracking'!G226:N226,"&gt;=1")</f>
        <v>0</v>
      </c>
      <c r="BN227" s="104">
        <f>COUNTIF('Student Tracking'!G226:N226,"0")</f>
        <v>0</v>
      </c>
      <c r="BO227" s="85">
        <f t="shared" si="108"/>
        <v>0</v>
      </c>
      <c r="BP227" s="104" t="str">
        <f t="shared" si="86"/>
        <v/>
      </c>
      <c r="BQ227" s="104" t="str">
        <f t="shared" si="87"/>
        <v/>
      </c>
      <c r="BR227" s="104" t="str">
        <f t="shared" si="109"/>
        <v/>
      </c>
      <c r="BS227" s="303" t="str">
        <f t="shared" si="110"/>
        <v/>
      </c>
      <c r="BT227" s="104"/>
      <c r="BU227" s="68" t="str">
        <f t="shared" si="88"/>
        <v/>
      </c>
      <c r="BV227" s="91" t="str">
        <f t="shared" si="89"/>
        <v/>
      </c>
      <c r="BW227" s="91" t="str">
        <f t="shared" si="90"/>
        <v/>
      </c>
      <c r="BX227" s="91" t="str">
        <f t="shared" si="91"/>
        <v/>
      </c>
      <c r="BY227" s="91" t="str">
        <f t="shared" si="92"/>
        <v/>
      </c>
    </row>
    <row r="228" spans="1:77" x14ac:dyDescent="0.35">
      <c r="A228" s="73">
        <f>'Student Tracking'!A227</f>
        <v>0</v>
      </c>
      <c r="B228" s="73">
        <f>'Student Tracking'!B227</f>
        <v>0</v>
      </c>
      <c r="C228" s="74">
        <f>'Student Tracking'!D227</f>
        <v>0</v>
      </c>
      <c r="D228" s="184" t="str">
        <f>IF('Student Tracking'!E227,'Student Tracking'!E227,"")</f>
        <v/>
      </c>
      <c r="E228" s="184" t="str">
        <f>IF('Student Tracking'!F227,'Student Tracking'!F227,"")</f>
        <v/>
      </c>
      <c r="F228" s="181"/>
      <c r="G228" s="39"/>
      <c r="H228" s="39"/>
      <c r="I228" s="39"/>
      <c r="J228" s="39"/>
      <c r="K228" s="39"/>
      <c r="L228" s="39"/>
      <c r="M228" s="39"/>
      <c r="N228" s="39"/>
      <c r="O228" s="39"/>
      <c r="P228" s="39"/>
      <c r="Q228" s="39"/>
      <c r="R228" s="39"/>
      <c r="S228" s="39"/>
      <c r="T228" s="39"/>
      <c r="U228" s="39"/>
      <c r="V228" s="39"/>
      <c r="W228" s="39"/>
      <c r="X228" s="39"/>
      <c r="Y228" s="39"/>
      <c r="Z228" s="39"/>
      <c r="AA228" s="181"/>
      <c r="AB228" s="39"/>
      <c r="AC228" s="39"/>
      <c r="AD228" s="39"/>
      <c r="AE228" s="39"/>
      <c r="AF228" s="39"/>
      <c r="AG228" s="39"/>
      <c r="AH228" s="39"/>
      <c r="AI228" s="39"/>
      <c r="AJ228" s="39"/>
      <c r="AK228" s="39"/>
      <c r="AL228" s="39"/>
      <c r="AM228" s="39"/>
      <c r="AN228" s="39"/>
      <c r="AO228" s="39"/>
      <c r="AP228" s="39"/>
      <c r="AQ228" s="39"/>
      <c r="AR228" s="39"/>
      <c r="AS228" s="39"/>
      <c r="AT228" s="39"/>
      <c r="AU228" s="39"/>
      <c r="AW228" s="145" t="str">
        <f t="shared" si="93"/>
        <v/>
      </c>
      <c r="AX228" s="146" t="str">
        <f t="shared" si="94"/>
        <v/>
      </c>
      <c r="AY228" s="147" t="str">
        <f t="shared" si="95"/>
        <v xml:space="preserve"> </v>
      </c>
      <c r="AZ228" s="145" t="str">
        <f t="shared" si="96"/>
        <v/>
      </c>
      <c r="BA228" s="146" t="str">
        <f t="shared" si="97"/>
        <v/>
      </c>
      <c r="BB228" s="147" t="str">
        <f t="shared" si="98"/>
        <v xml:space="preserve"> </v>
      </c>
      <c r="BC228" s="145" t="str">
        <f t="shared" si="99"/>
        <v/>
      </c>
      <c r="BD228" s="146" t="str">
        <f t="shared" si="100"/>
        <v/>
      </c>
      <c r="BE228" s="147" t="str">
        <f t="shared" si="101"/>
        <v xml:space="preserve"> </v>
      </c>
      <c r="BF228" s="145" t="str">
        <f t="shared" si="102"/>
        <v/>
      </c>
      <c r="BG228" s="146" t="str">
        <f t="shared" si="103"/>
        <v/>
      </c>
      <c r="BH228" s="148" t="str">
        <f t="shared" si="104"/>
        <v xml:space="preserve"> </v>
      </c>
      <c r="BI228" s="69" t="str">
        <f t="shared" si="105"/>
        <v/>
      </c>
      <c r="BJ228" s="70" t="str">
        <f t="shared" si="106"/>
        <v/>
      </c>
      <c r="BK228" s="142" t="str">
        <f t="shared" si="107"/>
        <v xml:space="preserve"> </v>
      </c>
      <c r="BL228" s="104"/>
      <c r="BM228" s="68">
        <f>COUNTIF('Student Tracking'!G227:N227,"&gt;=1")</f>
        <v>0</v>
      </c>
      <c r="BN228" s="104">
        <f>COUNTIF('Student Tracking'!G227:N227,"0")</f>
        <v>0</v>
      </c>
      <c r="BO228" s="85">
        <f t="shared" si="108"/>
        <v>0</v>
      </c>
      <c r="BP228" s="104" t="str">
        <f t="shared" si="86"/>
        <v/>
      </c>
      <c r="BQ228" s="104" t="str">
        <f t="shared" si="87"/>
        <v/>
      </c>
      <c r="BR228" s="104" t="str">
        <f t="shared" si="109"/>
        <v/>
      </c>
      <c r="BS228" s="303" t="str">
        <f t="shared" si="110"/>
        <v/>
      </c>
      <c r="BT228" s="104"/>
      <c r="BU228" s="68" t="str">
        <f t="shared" si="88"/>
        <v/>
      </c>
      <c r="BV228" s="91" t="str">
        <f t="shared" si="89"/>
        <v/>
      </c>
      <c r="BW228" s="91" t="str">
        <f t="shared" si="90"/>
        <v/>
      </c>
      <c r="BX228" s="91" t="str">
        <f t="shared" si="91"/>
        <v/>
      </c>
      <c r="BY228" s="91" t="str">
        <f t="shared" si="92"/>
        <v/>
      </c>
    </row>
    <row r="229" spans="1:77" x14ac:dyDescent="0.35">
      <c r="A229" s="73">
        <f>'Student Tracking'!A228</f>
        <v>0</v>
      </c>
      <c r="B229" s="73">
        <f>'Student Tracking'!B228</f>
        <v>0</v>
      </c>
      <c r="C229" s="74">
        <f>'Student Tracking'!D228</f>
        <v>0</v>
      </c>
      <c r="D229" s="184" t="str">
        <f>IF('Student Tracking'!E228,'Student Tracking'!E228,"")</f>
        <v/>
      </c>
      <c r="E229" s="184" t="str">
        <f>IF('Student Tracking'!F228,'Student Tracking'!F228,"")</f>
        <v/>
      </c>
      <c r="F229" s="182"/>
      <c r="G229" s="40"/>
      <c r="H229" s="40"/>
      <c r="I229" s="40"/>
      <c r="J229" s="40"/>
      <c r="K229" s="40"/>
      <c r="L229" s="40"/>
      <c r="M229" s="40"/>
      <c r="N229" s="40"/>
      <c r="O229" s="40"/>
      <c r="P229" s="40"/>
      <c r="Q229" s="40"/>
      <c r="R229" s="40"/>
      <c r="S229" s="40"/>
      <c r="T229" s="40"/>
      <c r="U229" s="40"/>
      <c r="V229" s="40"/>
      <c r="W229" s="40"/>
      <c r="X229" s="40"/>
      <c r="Y229" s="40"/>
      <c r="Z229" s="40"/>
      <c r="AA229" s="182"/>
      <c r="AB229" s="40"/>
      <c r="AC229" s="40"/>
      <c r="AD229" s="40"/>
      <c r="AE229" s="40"/>
      <c r="AF229" s="40"/>
      <c r="AG229" s="40"/>
      <c r="AH229" s="40"/>
      <c r="AI229" s="40"/>
      <c r="AJ229" s="40"/>
      <c r="AK229" s="40"/>
      <c r="AL229" s="40"/>
      <c r="AM229" s="40"/>
      <c r="AN229" s="40"/>
      <c r="AO229" s="40"/>
      <c r="AP229" s="40"/>
      <c r="AQ229" s="40"/>
      <c r="AR229" s="40"/>
      <c r="AS229" s="40"/>
      <c r="AT229" s="40"/>
      <c r="AU229" s="40"/>
      <c r="AW229" s="145" t="str">
        <f t="shared" si="93"/>
        <v/>
      </c>
      <c r="AX229" s="146" t="str">
        <f t="shared" si="94"/>
        <v/>
      </c>
      <c r="AY229" s="147" t="str">
        <f t="shared" si="95"/>
        <v xml:space="preserve"> </v>
      </c>
      <c r="AZ229" s="145" t="str">
        <f t="shared" si="96"/>
        <v/>
      </c>
      <c r="BA229" s="146" t="str">
        <f t="shared" si="97"/>
        <v/>
      </c>
      <c r="BB229" s="147" t="str">
        <f t="shared" si="98"/>
        <v xml:space="preserve"> </v>
      </c>
      <c r="BC229" s="145" t="str">
        <f t="shared" si="99"/>
        <v/>
      </c>
      <c r="BD229" s="146" t="str">
        <f t="shared" si="100"/>
        <v/>
      </c>
      <c r="BE229" s="147" t="str">
        <f t="shared" si="101"/>
        <v xml:space="preserve"> </v>
      </c>
      <c r="BF229" s="145" t="str">
        <f t="shared" si="102"/>
        <v/>
      </c>
      <c r="BG229" s="146" t="str">
        <f t="shared" si="103"/>
        <v/>
      </c>
      <c r="BH229" s="148" t="str">
        <f t="shared" si="104"/>
        <v xml:space="preserve"> </v>
      </c>
      <c r="BI229" s="69" t="str">
        <f t="shared" si="105"/>
        <v/>
      </c>
      <c r="BJ229" s="70" t="str">
        <f t="shared" si="106"/>
        <v/>
      </c>
      <c r="BK229" s="142" t="str">
        <f t="shared" si="107"/>
        <v xml:space="preserve"> </v>
      </c>
      <c r="BL229" s="104"/>
      <c r="BM229" s="68">
        <f>COUNTIF('Student Tracking'!G228:N228,"&gt;=1")</f>
        <v>0</v>
      </c>
      <c r="BN229" s="104">
        <f>COUNTIF('Student Tracking'!G228:N228,"0")</f>
        <v>0</v>
      </c>
      <c r="BO229" s="85">
        <f t="shared" si="108"/>
        <v>0</v>
      </c>
      <c r="BP229" s="104" t="str">
        <f t="shared" si="86"/>
        <v/>
      </c>
      <c r="BQ229" s="104" t="str">
        <f t="shared" si="87"/>
        <v/>
      </c>
      <c r="BR229" s="104" t="str">
        <f t="shared" si="109"/>
        <v/>
      </c>
      <c r="BS229" s="303" t="str">
        <f t="shared" si="110"/>
        <v/>
      </c>
      <c r="BT229" s="104"/>
      <c r="BU229" s="68" t="str">
        <f t="shared" si="88"/>
        <v/>
      </c>
      <c r="BV229" s="91" t="str">
        <f t="shared" si="89"/>
        <v/>
      </c>
      <c r="BW229" s="91" t="str">
        <f t="shared" si="90"/>
        <v/>
      </c>
      <c r="BX229" s="91" t="str">
        <f t="shared" si="91"/>
        <v/>
      </c>
      <c r="BY229" s="91" t="str">
        <f t="shared" si="92"/>
        <v/>
      </c>
    </row>
    <row r="230" spans="1:77" x14ac:dyDescent="0.35">
      <c r="A230" s="73">
        <f>'Student Tracking'!A229</f>
        <v>0</v>
      </c>
      <c r="B230" s="73">
        <f>'Student Tracking'!B229</f>
        <v>0</v>
      </c>
      <c r="C230" s="74">
        <f>'Student Tracking'!D229</f>
        <v>0</v>
      </c>
      <c r="D230" s="184" t="str">
        <f>IF('Student Tracking'!E229,'Student Tracking'!E229,"")</f>
        <v/>
      </c>
      <c r="E230" s="184" t="str">
        <f>IF('Student Tracking'!F229,'Student Tracking'!F229,"")</f>
        <v/>
      </c>
      <c r="F230" s="181"/>
      <c r="G230" s="39"/>
      <c r="H230" s="39"/>
      <c r="I230" s="39"/>
      <c r="J230" s="39"/>
      <c r="K230" s="39"/>
      <c r="L230" s="39"/>
      <c r="M230" s="39"/>
      <c r="N230" s="39"/>
      <c r="O230" s="39"/>
      <c r="P230" s="39"/>
      <c r="Q230" s="39"/>
      <c r="R230" s="39"/>
      <c r="S230" s="39"/>
      <c r="T230" s="39"/>
      <c r="U230" s="39"/>
      <c r="V230" s="39"/>
      <c r="W230" s="39"/>
      <c r="X230" s="39"/>
      <c r="Y230" s="39"/>
      <c r="Z230" s="39"/>
      <c r="AA230" s="181"/>
      <c r="AB230" s="39"/>
      <c r="AC230" s="39"/>
      <c r="AD230" s="39"/>
      <c r="AE230" s="39"/>
      <c r="AF230" s="39"/>
      <c r="AG230" s="39"/>
      <c r="AH230" s="39"/>
      <c r="AI230" s="39"/>
      <c r="AJ230" s="39"/>
      <c r="AK230" s="39"/>
      <c r="AL230" s="39"/>
      <c r="AM230" s="39"/>
      <c r="AN230" s="39"/>
      <c r="AO230" s="39"/>
      <c r="AP230" s="39"/>
      <c r="AQ230" s="39"/>
      <c r="AR230" s="39"/>
      <c r="AS230" s="39"/>
      <c r="AT230" s="39"/>
      <c r="AU230" s="39"/>
      <c r="AW230" s="145" t="str">
        <f t="shared" si="93"/>
        <v/>
      </c>
      <c r="AX230" s="146" t="str">
        <f t="shared" si="94"/>
        <v/>
      </c>
      <c r="AY230" s="147" t="str">
        <f t="shared" si="95"/>
        <v xml:space="preserve"> </v>
      </c>
      <c r="AZ230" s="145" t="str">
        <f t="shared" si="96"/>
        <v/>
      </c>
      <c r="BA230" s="146" t="str">
        <f t="shared" si="97"/>
        <v/>
      </c>
      <c r="BB230" s="147" t="str">
        <f t="shared" si="98"/>
        <v xml:space="preserve"> </v>
      </c>
      <c r="BC230" s="145" t="str">
        <f t="shared" si="99"/>
        <v/>
      </c>
      <c r="BD230" s="146" t="str">
        <f t="shared" si="100"/>
        <v/>
      </c>
      <c r="BE230" s="147" t="str">
        <f t="shared" si="101"/>
        <v xml:space="preserve"> </v>
      </c>
      <c r="BF230" s="145" t="str">
        <f t="shared" si="102"/>
        <v/>
      </c>
      <c r="BG230" s="146" t="str">
        <f t="shared" si="103"/>
        <v/>
      </c>
      <c r="BH230" s="148" t="str">
        <f t="shared" si="104"/>
        <v xml:space="preserve"> </v>
      </c>
      <c r="BI230" s="69" t="str">
        <f t="shared" si="105"/>
        <v/>
      </c>
      <c r="BJ230" s="70" t="str">
        <f t="shared" si="106"/>
        <v/>
      </c>
      <c r="BK230" s="142" t="str">
        <f t="shared" si="107"/>
        <v xml:space="preserve"> </v>
      </c>
      <c r="BL230" s="104"/>
      <c r="BM230" s="68">
        <f>COUNTIF('Student Tracking'!G229:N229,"&gt;=1")</f>
        <v>0</v>
      </c>
      <c r="BN230" s="104">
        <f>COUNTIF('Student Tracking'!G229:N229,"0")</f>
        <v>0</v>
      </c>
      <c r="BO230" s="85">
        <f t="shared" si="108"/>
        <v>0</v>
      </c>
      <c r="BP230" s="104" t="str">
        <f t="shared" si="86"/>
        <v/>
      </c>
      <c r="BQ230" s="104" t="str">
        <f t="shared" si="87"/>
        <v/>
      </c>
      <c r="BR230" s="104" t="str">
        <f t="shared" si="109"/>
        <v/>
      </c>
      <c r="BS230" s="303" t="str">
        <f t="shared" si="110"/>
        <v/>
      </c>
      <c r="BT230" s="104"/>
      <c r="BU230" s="68" t="str">
        <f t="shared" si="88"/>
        <v/>
      </c>
      <c r="BV230" s="91" t="str">
        <f t="shared" si="89"/>
        <v/>
      </c>
      <c r="BW230" s="91" t="str">
        <f t="shared" si="90"/>
        <v/>
      </c>
      <c r="BX230" s="91" t="str">
        <f t="shared" si="91"/>
        <v/>
      </c>
      <c r="BY230" s="91" t="str">
        <f t="shared" si="92"/>
        <v/>
      </c>
    </row>
    <row r="231" spans="1:77" x14ac:dyDescent="0.35">
      <c r="A231" s="73">
        <f>'Student Tracking'!A230</f>
        <v>0</v>
      </c>
      <c r="B231" s="73">
        <f>'Student Tracking'!B230</f>
        <v>0</v>
      </c>
      <c r="C231" s="74">
        <f>'Student Tracking'!D230</f>
        <v>0</v>
      </c>
      <c r="D231" s="184" t="str">
        <f>IF('Student Tracking'!E230,'Student Tracking'!E230,"")</f>
        <v/>
      </c>
      <c r="E231" s="184" t="str">
        <f>IF('Student Tracking'!F230,'Student Tracking'!F230,"")</f>
        <v/>
      </c>
      <c r="F231" s="182"/>
      <c r="G231" s="40"/>
      <c r="H231" s="40"/>
      <c r="I231" s="40"/>
      <c r="J231" s="40"/>
      <c r="K231" s="40"/>
      <c r="L231" s="40"/>
      <c r="M231" s="40"/>
      <c r="N231" s="40"/>
      <c r="O231" s="40"/>
      <c r="P231" s="40"/>
      <c r="Q231" s="40"/>
      <c r="R231" s="40"/>
      <c r="S231" s="40"/>
      <c r="T231" s="40"/>
      <c r="U231" s="40"/>
      <c r="V231" s="40"/>
      <c r="W231" s="40"/>
      <c r="X231" s="40"/>
      <c r="Y231" s="40"/>
      <c r="Z231" s="40"/>
      <c r="AA231" s="182"/>
      <c r="AB231" s="40"/>
      <c r="AC231" s="40"/>
      <c r="AD231" s="40"/>
      <c r="AE231" s="40"/>
      <c r="AF231" s="40"/>
      <c r="AG231" s="40"/>
      <c r="AH231" s="40"/>
      <c r="AI231" s="40"/>
      <c r="AJ231" s="40"/>
      <c r="AK231" s="40"/>
      <c r="AL231" s="40"/>
      <c r="AM231" s="40"/>
      <c r="AN231" s="40"/>
      <c r="AO231" s="40"/>
      <c r="AP231" s="40"/>
      <c r="AQ231" s="40"/>
      <c r="AR231" s="40"/>
      <c r="AS231" s="40"/>
      <c r="AT231" s="40"/>
      <c r="AU231" s="40"/>
      <c r="AW231" s="145" t="str">
        <f t="shared" si="93"/>
        <v/>
      </c>
      <c r="AX231" s="146" t="str">
        <f t="shared" si="94"/>
        <v/>
      </c>
      <c r="AY231" s="147" t="str">
        <f t="shared" si="95"/>
        <v xml:space="preserve"> </v>
      </c>
      <c r="AZ231" s="145" t="str">
        <f t="shared" si="96"/>
        <v/>
      </c>
      <c r="BA231" s="146" t="str">
        <f t="shared" si="97"/>
        <v/>
      </c>
      <c r="BB231" s="147" t="str">
        <f t="shared" si="98"/>
        <v xml:space="preserve"> </v>
      </c>
      <c r="BC231" s="145" t="str">
        <f t="shared" si="99"/>
        <v/>
      </c>
      <c r="BD231" s="146" t="str">
        <f t="shared" si="100"/>
        <v/>
      </c>
      <c r="BE231" s="147" t="str">
        <f t="shared" si="101"/>
        <v xml:space="preserve"> </v>
      </c>
      <c r="BF231" s="145" t="str">
        <f t="shared" si="102"/>
        <v/>
      </c>
      <c r="BG231" s="146" t="str">
        <f t="shared" si="103"/>
        <v/>
      </c>
      <c r="BH231" s="148" t="str">
        <f t="shared" si="104"/>
        <v xml:space="preserve"> </v>
      </c>
      <c r="BI231" s="69" t="str">
        <f t="shared" si="105"/>
        <v/>
      </c>
      <c r="BJ231" s="70" t="str">
        <f t="shared" si="106"/>
        <v/>
      </c>
      <c r="BK231" s="142" t="str">
        <f t="shared" si="107"/>
        <v xml:space="preserve"> </v>
      </c>
      <c r="BL231" s="104"/>
      <c r="BM231" s="68">
        <f>COUNTIF('Student Tracking'!G230:N230,"&gt;=1")</f>
        <v>0</v>
      </c>
      <c r="BN231" s="104">
        <f>COUNTIF('Student Tracking'!G230:N230,"0")</f>
        <v>0</v>
      </c>
      <c r="BO231" s="85">
        <f t="shared" si="108"/>
        <v>0</v>
      </c>
      <c r="BP231" s="104" t="str">
        <f t="shared" si="86"/>
        <v/>
      </c>
      <c r="BQ231" s="104" t="str">
        <f t="shared" si="87"/>
        <v/>
      </c>
      <c r="BR231" s="104" t="str">
        <f t="shared" si="109"/>
        <v/>
      </c>
      <c r="BS231" s="303" t="str">
        <f t="shared" si="110"/>
        <v/>
      </c>
      <c r="BT231" s="104"/>
      <c r="BU231" s="68" t="str">
        <f t="shared" si="88"/>
        <v/>
      </c>
      <c r="BV231" s="91" t="str">
        <f t="shared" si="89"/>
        <v/>
      </c>
      <c r="BW231" s="91" t="str">
        <f t="shared" si="90"/>
        <v/>
      </c>
      <c r="BX231" s="91" t="str">
        <f t="shared" si="91"/>
        <v/>
      </c>
      <c r="BY231" s="91" t="str">
        <f t="shared" si="92"/>
        <v/>
      </c>
    </row>
    <row r="232" spans="1:77" x14ac:dyDescent="0.35">
      <c r="A232" s="73">
        <f>'Student Tracking'!A231</f>
        <v>0</v>
      </c>
      <c r="B232" s="73">
        <f>'Student Tracking'!B231</f>
        <v>0</v>
      </c>
      <c r="C232" s="74">
        <f>'Student Tracking'!D231</f>
        <v>0</v>
      </c>
      <c r="D232" s="184" t="str">
        <f>IF('Student Tracking'!E231,'Student Tracking'!E231,"")</f>
        <v/>
      </c>
      <c r="E232" s="184" t="str">
        <f>IF('Student Tracking'!F231,'Student Tracking'!F231,"")</f>
        <v/>
      </c>
      <c r="F232" s="181"/>
      <c r="G232" s="39"/>
      <c r="H232" s="39"/>
      <c r="I232" s="39"/>
      <c r="J232" s="39"/>
      <c r="K232" s="39"/>
      <c r="L232" s="39"/>
      <c r="M232" s="39"/>
      <c r="N232" s="39"/>
      <c r="O232" s="39"/>
      <c r="P232" s="39"/>
      <c r="Q232" s="39"/>
      <c r="R232" s="39"/>
      <c r="S232" s="39"/>
      <c r="T232" s="39"/>
      <c r="U232" s="39"/>
      <c r="V232" s="39"/>
      <c r="W232" s="39"/>
      <c r="X232" s="39"/>
      <c r="Y232" s="39"/>
      <c r="Z232" s="39"/>
      <c r="AA232" s="181"/>
      <c r="AB232" s="39"/>
      <c r="AC232" s="39"/>
      <c r="AD232" s="39"/>
      <c r="AE232" s="39"/>
      <c r="AF232" s="39"/>
      <c r="AG232" s="39"/>
      <c r="AH232" s="39"/>
      <c r="AI232" s="39"/>
      <c r="AJ232" s="39"/>
      <c r="AK232" s="39"/>
      <c r="AL232" s="39"/>
      <c r="AM232" s="39"/>
      <c r="AN232" s="39"/>
      <c r="AO232" s="39"/>
      <c r="AP232" s="39"/>
      <c r="AQ232" s="39"/>
      <c r="AR232" s="39"/>
      <c r="AS232" s="39"/>
      <c r="AT232" s="39"/>
      <c r="AU232" s="39"/>
      <c r="AW232" s="145" t="str">
        <f t="shared" si="93"/>
        <v/>
      </c>
      <c r="AX232" s="146" t="str">
        <f t="shared" si="94"/>
        <v/>
      </c>
      <c r="AY232" s="147" t="str">
        <f t="shared" si="95"/>
        <v xml:space="preserve"> </v>
      </c>
      <c r="AZ232" s="145" t="str">
        <f t="shared" si="96"/>
        <v/>
      </c>
      <c r="BA232" s="146" t="str">
        <f t="shared" si="97"/>
        <v/>
      </c>
      <c r="BB232" s="147" t="str">
        <f t="shared" si="98"/>
        <v xml:space="preserve"> </v>
      </c>
      <c r="BC232" s="145" t="str">
        <f t="shared" si="99"/>
        <v/>
      </c>
      <c r="BD232" s="146" t="str">
        <f t="shared" si="100"/>
        <v/>
      </c>
      <c r="BE232" s="147" t="str">
        <f t="shared" si="101"/>
        <v xml:space="preserve"> </v>
      </c>
      <c r="BF232" s="145" t="str">
        <f t="shared" si="102"/>
        <v/>
      </c>
      <c r="BG232" s="146" t="str">
        <f t="shared" si="103"/>
        <v/>
      </c>
      <c r="BH232" s="148" t="str">
        <f t="shared" si="104"/>
        <v xml:space="preserve"> </v>
      </c>
      <c r="BI232" s="69" t="str">
        <f t="shared" si="105"/>
        <v/>
      </c>
      <c r="BJ232" s="70" t="str">
        <f t="shared" si="106"/>
        <v/>
      </c>
      <c r="BK232" s="142" t="str">
        <f t="shared" si="107"/>
        <v xml:space="preserve"> </v>
      </c>
      <c r="BL232" s="104"/>
      <c r="BM232" s="68">
        <f>COUNTIF('Student Tracking'!G231:N231,"&gt;=1")</f>
        <v>0</v>
      </c>
      <c r="BN232" s="104">
        <f>COUNTIF('Student Tracking'!G231:N231,"0")</f>
        <v>0</v>
      </c>
      <c r="BO232" s="85">
        <f t="shared" si="108"/>
        <v>0</v>
      </c>
      <c r="BP232" s="104" t="str">
        <f t="shared" si="86"/>
        <v/>
      </c>
      <c r="BQ232" s="104" t="str">
        <f t="shared" si="87"/>
        <v/>
      </c>
      <c r="BR232" s="104" t="str">
        <f t="shared" si="109"/>
        <v/>
      </c>
      <c r="BS232" s="303" t="str">
        <f t="shared" si="110"/>
        <v/>
      </c>
      <c r="BT232" s="104"/>
      <c r="BU232" s="68" t="str">
        <f t="shared" si="88"/>
        <v/>
      </c>
      <c r="BV232" s="91" t="str">
        <f t="shared" si="89"/>
        <v/>
      </c>
      <c r="BW232" s="91" t="str">
        <f t="shared" si="90"/>
        <v/>
      </c>
      <c r="BX232" s="91" t="str">
        <f t="shared" si="91"/>
        <v/>
      </c>
      <c r="BY232" s="91" t="str">
        <f t="shared" si="92"/>
        <v/>
      </c>
    </row>
    <row r="233" spans="1:77" x14ac:dyDescent="0.35">
      <c r="A233" s="73">
        <f>'Student Tracking'!A232</f>
        <v>0</v>
      </c>
      <c r="B233" s="73">
        <f>'Student Tracking'!B232</f>
        <v>0</v>
      </c>
      <c r="C233" s="74">
        <f>'Student Tracking'!D232</f>
        <v>0</v>
      </c>
      <c r="D233" s="184" t="str">
        <f>IF('Student Tracking'!E232,'Student Tracking'!E232,"")</f>
        <v/>
      </c>
      <c r="E233" s="184" t="str">
        <f>IF('Student Tracking'!F232,'Student Tracking'!F232,"")</f>
        <v/>
      </c>
      <c r="F233" s="182"/>
      <c r="G233" s="40"/>
      <c r="H233" s="40"/>
      <c r="I233" s="40"/>
      <c r="J233" s="40"/>
      <c r="K233" s="40"/>
      <c r="L233" s="40"/>
      <c r="M233" s="40"/>
      <c r="N233" s="40"/>
      <c r="O233" s="40"/>
      <c r="P233" s="40"/>
      <c r="Q233" s="40"/>
      <c r="R233" s="40"/>
      <c r="S233" s="40"/>
      <c r="T233" s="40"/>
      <c r="U233" s="40"/>
      <c r="V233" s="40"/>
      <c r="W233" s="40"/>
      <c r="X233" s="40"/>
      <c r="Y233" s="40"/>
      <c r="Z233" s="40"/>
      <c r="AA233" s="182"/>
      <c r="AB233" s="40"/>
      <c r="AC233" s="40"/>
      <c r="AD233" s="40"/>
      <c r="AE233" s="40"/>
      <c r="AF233" s="40"/>
      <c r="AG233" s="40"/>
      <c r="AH233" s="40"/>
      <c r="AI233" s="40"/>
      <c r="AJ233" s="40"/>
      <c r="AK233" s="40"/>
      <c r="AL233" s="40"/>
      <c r="AM233" s="40"/>
      <c r="AN233" s="40"/>
      <c r="AO233" s="40"/>
      <c r="AP233" s="40"/>
      <c r="AQ233" s="40"/>
      <c r="AR233" s="40"/>
      <c r="AS233" s="40"/>
      <c r="AT233" s="40"/>
      <c r="AU233" s="40"/>
      <c r="AW233" s="145" t="str">
        <f t="shared" si="93"/>
        <v/>
      </c>
      <c r="AX233" s="146" t="str">
        <f t="shared" si="94"/>
        <v/>
      </c>
      <c r="AY233" s="147" t="str">
        <f t="shared" si="95"/>
        <v xml:space="preserve"> </v>
      </c>
      <c r="AZ233" s="145" t="str">
        <f t="shared" si="96"/>
        <v/>
      </c>
      <c r="BA233" s="146" t="str">
        <f t="shared" si="97"/>
        <v/>
      </c>
      <c r="BB233" s="147" t="str">
        <f t="shared" si="98"/>
        <v xml:space="preserve"> </v>
      </c>
      <c r="BC233" s="145" t="str">
        <f t="shared" si="99"/>
        <v/>
      </c>
      <c r="BD233" s="146" t="str">
        <f t="shared" si="100"/>
        <v/>
      </c>
      <c r="BE233" s="147" t="str">
        <f t="shared" si="101"/>
        <v xml:space="preserve"> </v>
      </c>
      <c r="BF233" s="145" t="str">
        <f t="shared" si="102"/>
        <v/>
      </c>
      <c r="BG233" s="146" t="str">
        <f t="shared" si="103"/>
        <v/>
      </c>
      <c r="BH233" s="148" t="str">
        <f t="shared" si="104"/>
        <v xml:space="preserve"> </v>
      </c>
      <c r="BI233" s="69" t="str">
        <f t="shared" si="105"/>
        <v/>
      </c>
      <c r="BJ233" s="70" t="str">
        <f t="shared" si="106"/>
        <v/>
      </c>
      <c r="BK233" s="142" t="str">
        <f t="shared" si="107"/>
        <v xml:space="preserve"> </v>
      </c>
      <c r="BL233" s="104"/>
      <c r="BM233" s="68">
        <f>COUNTIF('Student Tracking'!G232:N232,"&gt;=1")</f>
        <v>0</v>
      </c>
      <c r="BN233" s="104">
        <f>COUNTIF('Student Tracking'!G232:N232,"0")</f>
        <v>0</v>
      </c>
      <c r="BO233" s="85">
        <f t="shared" si="108"/>
        <v>0</v>
      </c>
      <c r="BP233" s="104" t="str">
        <f t="shared" si="86"/>
        <v/>
      </c>
      <c r="BQ233" s="104" t="str">
        <f t="shared" si="87"/>
        <v/>
      </c>
      <c r="BR233" s="104" t="str">
        <f t="shared" si="109"/>
        <v/>
      </c>
      <c r="BS233" s="303" t="str">
        <f t="shared" si="110"/>
        <v/>
      </c>
      <c r="BT233" s="104"/>
      <c r="BU233" s="68" t="str">
        <f t="shared" si="88"/>
        <v/>
      </c>
      <c r="BV233" s="91" t="str">
        <f t="shared" si="89"/>
        <v/>
      </c>
      <c r="BW233" s="91" t="str">
        <f t="shared" si="90"/>
        <v/>
      </c>
      <c r="BX233" s="91" t="str">
        <f t="shared" si="91"/>
        <v/>
      </c>
      <c r="BY233" s="91" t="str">
        <f t="shared" si="92"/>
        <v/>
      </c>
    </row>
    <row r="234" spans="1:77" x14ac:dyDescent="0.35">
      <c r="A234" s="73">
        <f>'Student Tracking'!A233</f>
        <v>0</v>
      </c>
      <c r="B234" s="73">
        <f>'Student Tracking'!B233</f>
        <v>0</v>
      </c>
      <c r="C234" s="74">
        <f>'Student Tracking'!D233</f>
        <v>0</v>
      </c>
      <c r="D234" s="184" t="str">
        <f>IF('Student Tracking'!E233,'Student Tracking'!E233,"")</f>
        <v/>
      </c>
      <c r="E234" s="184" t="str">
        <f>IF('Student Tracking'!F233,'Student Tracking'!F233,"")</f>
        <v/>
      </c>
      <c r="F234" s="181"/>
      <c r="G234" s="39"/>
      <c r="H234" s="39"/>
      <c r="I234" s="39"/>
      <c r="J234" s="39"/>
      <c r="K234" s="39"/>
      <c r="L234" s="39"/>
      <c r="M234" s="39"/>
      <c r="N234" s="39"/>
      <c r="O234" s="39"/>
      <c r="P234" s="39"/>
      <c r="Q234" s="39"/>
      <c r="R234" s="39"/>
      <c r="S234" s="39"/>
      <c r="T234" s="39"/>
      <c r="U234" s="39"/>
      <c r="V234" s="39"/>
      <c r="W234" s="39"/>
      <c r="X234" s="39"/>
      <c r="Y234" s="39"/>
      <c r="Z234" s="39"/>
      <c r="AA234" s="181"/>
      <c r="AB234" s="39"/>
      <c r="AC234" s="39"/>
      <c r="AD234" s="39"/>
      <c r="AE234" s="39"/>
      <c r="AF234" s="39"/>
      <c r="AG234" s="39"/>
      <c r="AH234" s="39"/>
      <c r="AI234" s="39"/>
      <c r="AJ234" s="39"/>
      <c r="AK234" s="39"/>
      <c r="AL234" s="39"/>
      <c r="AM234" s="39"/>
      <c r="AN234" s="39"/>
      <c r="AO234" s="39"/>
      <c r="AP234" s="39"/>
      <c r="AQ234" s="39"/>
      <c r="AR234" s="39"/>
      <c r="AS234" s="39"/>
      <c r="AT234" s="39"/>
      <c r="AU234" s="39"/>
      <c r="AW234" s="145" t="str">
        <f t="shared" si="93"/>
        <v/>
      </c>
      <c r="AX234" s="146" t="str">
        <f t="shared" si="94"/>
        <v/>
      </c>
      <c r="AY234" s="147" t="str">
        <f t="shared" si="95"/>
        <v xml:space="preserve"> </v>
      </c>
      <c r="AZ234" s="145" t="str">
        <f t="shared" si="96"/>
        <v/>
      </c>
      <c r="BA234" s="146" t="str">
        <f t="shared" si="97"/>
        <v/>
      </c>
      <c r="BB234" s="147" t="str">
        <f t="shared" si="98"/>
        <v xml:space="preserve"> </v>
      </c>
      <c r="BC234" s="145" t="str">
        <f t="shared" si="99"/>
        <v/>
      </c>
      <c r="BD234" s="146" t="str">
        <f t="shared" si="100"/>
        <v/>
      </c>
      <c r="BE234" s="147" t="str">
        <f t="shared" si="101"/>
        <v xml:space="preserve"> </v>
      </c>
      <c r="BF234" s="145" t="str">
        <f t="shared" si="102"/>
        <v/>
      </c>
      <c r="BG234" s="146" t="str">
        <f t="shared" si="103"/>
        <v/>
      </c>
      <c r="BH234" s="148" t="str">
        <f t="shared" si="104"/>
        <v xml:space="preserve"> </v>
      </c>
      <c r="BI234" s="69" t="str">
        <f t="shared" si="105"/>
        <v/>
      </c>
      <c r="BJ234" s="70" t="str">
        <f t="shared" si="106"/>
        <v/>
      </c>
      <c r="BK234" s="142" t="str">
        <f t="shared" si="107"/>
        <v xml:space="preserve"> </v>
      </c>
      <c r="BL234" s="104"/>
      <c r="BM234" s="68">
        <f>COUNTIF('Student Tracking'!G233:N233,"&gt;=1")</f>
        <v>0</v>
      </c>
      <c r="BN234" s="104">
        <f>COUNTIF('Student Tracking'!G233:N233,"0")</f>
        <v>0</v>
      </c>
      <c r="BO234" s="85">
        <f t="shared" si="108"/>
        <v>0</v>
      </c>
      <c r="BP234" s="104" t="str">
        <f t="shared" si="86"/>
        <v/>
      </c>
      <c r="BQ234" s="104" t="str">
        <f t="shared" si="87"/>
        <v/>
      </c>
      <c r="BR234" s="104" t="str">
        <f t="shared" si="109"/>
        <v/>
      </c>
      <c r="BS234" s="303" t="str">
        <f t="shared" si="110"/>
        <v/>
      </c>
      <c r="BT234" s="104"/>
      <c r="BU234" s="68" t="str">
        <f t="shared" si="88"/>
        <v/>
      </c>
      <c r="BV234" s="91" t="str">
        <f t="shared" si="89"/>
        <v/>
      </c>
      <c r="BW234" s="91" t="str">
        <f t="shared" si="90"/>
        <v/>
      </c>
      <c r="BX234" s="91" t="str">
        <f t="shared" si="91"/>
        <v/>
      </c>
      <c r="BY234" s="91" t="str">
        <f t="shared" si="92"/>
        <v/>
      </c>
    </row>
    <row r="235" spans="1:77" x14ac:dyDescent="0.35">
      <c r="A235" s="73">
        <f>'Student Tracking'!A234</f>
        <v>0</v>
      </c>
      <c r="B235" s="73">
        <f>'Student Tracking'!B234</f>
        <v>0</v>
      </c>
      <c r="C235" s="74">
        <f>'Student Tracking'!D234</f>
        <v>0</v>
      </c>
      <c r="D235" s="184" t="str">
        <f>IF('Student Tracking'!E234,'Student Tracking'!E234,"")</f>
        <v/>
      </c>
      <c r="E235" s="184" t="str">
        <f>IF('Student Tracking'!F234,'Student Tracking'!F234,"")</f>
        <v/>
      </c>
      <c r="F235" s="182"/>
      <c r="G235" s="40"/>
      <c r="H235" s="40"/>
      <c r="I235" s="40"/>
      <c r="J235" s="40"/>
      <c r="K235" s="40"/>
      <c r="L235" s="40"/>
      <c r="M235" s="40"/>
      <c r="N235" s="40"/>
      <c r="O235" s="40"/>
      <c r="P235" s="40"/>
      <c r="Q235" s="40"/>
      <c r="R235" s="40"/>
      <c r="S235" s="40"/>
      <c r="T235" s="40"/>
      <c r="U235" s="40"/>
      <c r="V235" s="40"/>
      <c r="W235" s="40"/>
      <c r="X235" s="40"/>
      <c r="Y235" s="40"/>
      <c r="Z235" s="40"/>
      <c r="AA235" s="182"/>
      <c r="AB235" s="40"/>
      <c r="AC235" s="40"/>
      <c r="AD235" s="40"/>
      <c r="AE235" s="40"/>
      <c r="AF235" s="40"/>
      <c r="AG235" s="40"/>
      <c r="AH235" s="40"/>
      <c r="AI235" s="40"/>
      <c r="AJ235" s="40"/>
      <c r="AK235" s="40"/>
      <c r="AL235" s="40"/>
      <c r="AM235" s="40"/>
      <c r="AN235" s="40"/>
      <c r="AO235" s="40"/>
      <c r="AP235" s="40"/>
      <c r="AQ235" s="40"/>
      <c r="AR235" s="40"/>
      <c r="AS235" s="40"/>
      <c r="AT235" s="40"/>
      <c r="AU235" s="40"/>
      <c r="AW235" s="145" t="str">
        <f t="shared" si="93"/>
        <v/>
      </c>
      <c r="AX235" s="146" t="str">
        <f t="shared" si="94"/>
        <v/>
      </c>
      <c r="AY235" s="147" t="str">
        <f t="shared" si="95"/>
        <v xml:space="preserve"> </v>
      </c>
      <c r="AZ235" s="145" t="str">
        <f t="shared" si="96"/>
        <v/>
      </c>
      <c r="BA235" s="146" t="str">
        <f t="shared" si="97"/>
        <v/>
      </c>
      <c r="BB235" s="147" t="str">
        <f t="shared" si="98"/>
        <v xml:space="preserve"> </v>
      </c>
      <c r="BC235" s="145" t="str">
        <f t="shared" si="99"/>
        <v/>
      </c>
      <c r="BD235" s="146" t="str">
        <f t="shared" si="100"/>
        <v/>
      </c>
      <c r="BE235" s="147" t="str">
        <f t="shared" si="101"/>
        <v xml:space="preserve"> </v>
      </c>
      <c r="BF235" s="145" t="str">
        <f t="shared" si="102"/>
        <v/>
      </c>
      <c r="BG235" s="146" t="str">
        <f t="shared" si="103"/>
        <v/>
      </c>
      <c r="BH235" s="148" t="str">
        <f t="shared" si="104"/>
        <v xml:space="preserve"> </v>
      </c>
      <c r="BI235" s="69" t="str">
        <f t="shared" si="105"/>
        <v/>
      </c>
      <c r="BJ235" s="70" t="str">
        <f t="shared" si="106"/>
        <v/>
      </c>
      <c r="BK235" s="142" t="str">
        <f t="shared" si="107"/>
        <v xml:space="preserve"> </v>
      </c>
      <c r="BL235" s="104"/>
      <c r="BM235" s="68">
        <f>COUNTIF('Student Tracking'!G234:N234,"&gt;=1")</f>
        <v>0</v>
      </c>
      <c r="BN235" s="104">
        <f>COUNTIF('Student Tracking'!G234:N234,"0")</f>
        <v>0</v>
      </c>
      <c r="BO235" s="85">
        <f t="shared" si="108"/>
        <v>0</v>
      </c>
      <c r="BP235" s="104" t="str">
        <f t="shared" si="86"/>
        <v/>
      </c>
      <c r="BQ235" s="104" t="str">
        <f t="shared" si="87"/>
        <v/>
      </c>
      <c r="BR235" s="104" t="str">
        <f t="shared" si="109"/>
        <v/>
      </c>
      <c r="BS235" s="303" t="str">
        <f t="shared" si="110"/>
        <v/>
      </c>
      <c r="BT235" s="104"/>
      <c r="BU235" s="68" t="str">
        <f t="shared" si="88"/>
        <v/>
      </c>
      <c r="BV235" s="91" t="str">
        <f t="shared" si="89"/>
        <v/>
      </c>
      <c r="BW235" s="91" t="str">
        <f t="shared" si="90"/>
        <v/>
      </c>
      <c r="BX235" s="91" t="str">
        <f t="shared" si="91"/>
        <v/>
      </c>
      <c r="BY235" s="91" t="str">
        <f t="shared" si="92"/>
        <v/>
      </c>
    </row>
    <row r="236" spans="1:77" x14ac:dyDescent="0.35">
      <c r="A236" s="73">
        <f>'Student Tracking'!A235</f>
        <v>0</v>
      </c>
      <c r="B236" s="73">
        <f>'Student Tracking'!B235</f>
        <v>0</v>
      </c>
      <c r="C236" s="74">
        <f>'Student Tracking'!D235</f>
        <v>0</v>
      </c>
      <c r="D236" s="184" t="str">
        <f>IF('Student Tracking'!E235,'Student Tracking'!E235,"")</f>
        <v/>
      </c>
      <c r="E236" s="184" t="str">
        <f>IF('Student Tracking'!F235,'Student Tracking'!F235,"")</f>
        <v/>
      </c>
      <c r="F236" s="181"/>
      <c r="G236" s="39"/>
      <c r="H236" s="39"/>
      <c r="I236" s="39"/>
      <c r="J236" s="39"/>
      <c r="K236" s="39"/>
      <c r="L236" s="39"/>
      <c r="M236" s="39"/>
      <c r="N236" s="39"/>
      <c r="O236" s="39"/>
      <c r="P236" s="39"/>
      <c r="Q236" s="39"/>
      <c r="R236" s="39"/>
      <c r="S236" s="39"/>
      <c r="T236" s="39"/>
      <c r="U236" s="39"/>
      <c r="V236" s="39"/>
      <c r="W236" s="39"/>
      <c r="X236" s="39"/>
      <c r="Y236" s="39"/>
      <c r="Z236" s="39"/>
      <c r="AA236" s="181"/>
      <c r="AB236" s="39"/>
      <c r="AC236" s="39"/>
      <c r="AD236" s="39"/>
      <c r="AE236" s="39"/>
      <c r="AF236" s="39"/>
      <c r="AG236" s="39"/>
      <c r="AH236" s="39"/>
      <c r="AI236" s="39"/>
      <c r="AJ236" s="39"/>
      <c r="AK236" s="39"/>
      <c r="AL236" s="39"/>
      <c r="AM236" s="39"/>
      <c r="AN236" s="39"/>
      <c r="AO236" s="39"/>
      <c r="AP236" s="39"/>
      <c r="AQ236" s="39"/>
      <c r="AR236" s="39"/>
      <c r="AS236" s="39"/>
      <c r="AT236" s="39"/>
      <c r="AU236" s="39"/>
      <c r="AW236" s="145" t="str">
        <f t="shared" si="93"/>
        <v/>
      </c>
      <c r="AX236" s="146" t="str">
        <f t="shared" si="94"/>
        <v/>
      </c>
      <c r="AY236" s="147" t="str">
        <f t="shared" si="95"/>
        <v xml:space="preserve"> </v>
      </c>
      <c r="AZ236" s="145" t="str">
        <f t="shared" si="96"/>
        <v/>
      </c>
      <c r="BA236" s="146" t="str">
        <f t="shared" si="97"/>
        <v/>
      </c>
      <c r="BB236" s="147" t="str">
        <f t="shared" si="98"/>
        <v xml:space="preserve"> </v>
      </c>
      <c r="BC236" s="145" t="str">
        <f t="shared" si="99"/>
        <v/>
      </c>
      <c r="BD236" s="146" t="str">
        <f t="shared" si="100"/>
        <v/>
      </c>
      <c r="BE236" s="147" t="str">
        <f t="shared" si="101"/>
        <v xml:space="preserve"> </v>
      </c>
      <c r="BF236" s="145" t="str">
        <f t="shared" si="102"/>
        <v/>
      </c>
      <c r="BG236" s="146" t="str">
        <f t="shared" si="103"/>
        <v/>
      </c>
      <c r="BH236" s="148" t="str">
        <f t="shared" si="104"/>
        <v xml:space="preserve"> </v>
      </c>
      <c r="BI236" s="69" t="str">
        <f t="shared" si="105"/>
        <v/>
      </c>
      <c r="BJ236" s="70" t="str">
        <f t="shared" si="106"/>
        <v/>
      </c>
      <c r="BK236" s="142" t="str">
        <f t="shared" si="107"/>
        <v xml:space="preserve"> </v>
      </c>
      <c r="BL236" s="104"/>
      <c r="BM236" s="68">
        <f>COUNTIF('Student Tracking'!G235:N235,"&gt;=1")</f>
        <v>0</v>
      </c>
      <c r="BN236" s="104">
        <f>COUNTIF('Student Tracking'!G235:N235,"0")</f>
        <v>0</v>
      </c>
      <c r="BO236" s="85">
        <f t="shared" si="108"/>
        <v>0</v>
      </c>
      <c r="BP236" s="104" t="str">
        <f t="shared" si="86"/>
        <v/>
      </c>
      <c r="BQ236" s="104" t="str">
        <f t="shared" si="87"/>
        <v/>
      </c>
      <c r="BR236" s="104" t="str">
        <f t="shared" si="109"/>
        <v/>
      </c>
      <c r="BS236" s="303" t="str">
        <f t="shared" si="110"/>
        <v/>
      </c>
      <c r="BT236" s="104"/>
      <c r="BU236" s="68" t="str">
        <f t="shared" si="88"/>
        <v/>
      </c>
      <c r="BV236" s="91" t="str">
        <f t="shared" si="89"/>
        <v/>
      </c>
      <c r="BW236" s="91" t="str">
        <f t="shared" si="90"/>
        <v/>
      </c>
      <c r="BX236" s="91" t="str">
        <f t="shared" si="91"/>
        <v/>
      </c>
      <c r="BY236" s="91" t="str">
        <f t="shared" si="92"/>
        <v/>
      </c>
    </row>
    <row r="237" spans="1:77" x14ac:dyDescent="0.35">
      <c r="A237" s="73">
        <f>'Student Tracking'!A236</f>
        <v>0</v>
      </c>
      <c r="B237" s="73">
        <f>'Student Tracking'!B236</f>
        <v>0</v>
      </c>
      <c r="C237" s="74">
        <f>'Student Tracking'!D236</f>
        <v>0</v>
      </c>
      <c r="D237" s="184" t="str">
        <f>IF('Student Tracking'!E236,'Student Tracking'!E236,"")</f>
        <v/>
      </c>
      <c r="E237" s="184" t="str">
        <f>IF('Student Tracking'!F236,'Student Tracking'!F236,"")</f>
        <v/>
      </c>
      <c r="F237" s="182"/>
      <c r="G237" s="40"/>
      <c r="H237" s="40"/>
      <c r="I237" s="40"/>
      <c r="J237" s="40"/>
      <c r="K237" s="40"/>
      <c r="L237" s="40"/>
      <c r="M237" s="40"/>
      <c r="N237" s="40"/>
      <c r="O237" s="40"/>
      <c r="P237" s="40"/>
      <c r="Q237" s="40"/>
      <c r="R237" s="40"/>
      <c r="S237" s="40"/>
      <c r="T237" s="40"/>
      <c r="U237" s="40"/>
      <c r="V237" s="40"/>
      <c r="W237" s="40"/>
      <c r="X237" s="40"/>
      <c r="Y237" s="40"/>
      <c r="Z237" s="40"/>
      <c r="AA237" s="182"/>
      <c r="AB237" s="40"/>
      <c r="AC237" s="40"/>
      <c r="AD237" s="40"/>
      <c r="AE237" s="40"/>
      <c r="AF237" s="40"/>
      <c r="AG237" s="40"/>
      <c r="AH237" s="40"/>
      <c r="AI237" s="40"/>
      <c r="AJ237" s="40"/>
      <c r="AK237" s="40"/>
      <c r="AL237" s="40"/>
      <c r="AM237" s="40"/>
      <c r="AN237" s="40"/>
      <c r="AO237" s="40"/>
      <c r="AP237" s="40"/>
      <c r="AQ237" s="40"/>
      <c r="AR237" s="40"/>
      <c r="AS237" s="40"/>
      <c r="AT237" s="40"/>
      <c r="AU237" s="40"/>
      <c r="AW237" s="145" t="str">
        <f t="shared" si="93"/>
        <v/>
      </c>
      <c r="AX237" s="146" t="str">
        <f t="shared" si="94"/>
        <v/>
      </c>
      <c r="AY237" s="147" t="str">
        <f t="shared" si="95"/>
        <v xml:space="preserve"> </v>
      </c>
      <c r="AZ237" s="145" t="str">
        <f t="shared" si="96"/>
        <v/>
      </c>
      <c r="BA237" s="146" t="str">
        <f t="shared" si="97"/>
        <v/>
      </c>
      <c r="BB237" s="147" t="str">
        <f t="shared" si="98"/>
        <v xml:space="preserve"> </v>
      </c>
      <c r="BC237" s="145" t="str">
        <f t="shared" si="99"/>
        <v/>
      </c>
      <c r="BD237" s="146" t="str">
        <f t="shared" si="100"/>
        <v/>
      </c>
      <c r="BE237" s="147" t="str">
        <f t="shared" si="101"/>
        <v xml:space="preserve"> </v>
      </c>
      <c r="BF237" s="145" t="str">
        <f t="shared" si="102"/>
        <v/>
      </c>
      <c r="BG237" s="146" t="str">
        <f t="shared" si="103"/>
        <v/>
      </c>
      <c r="BH237" s="148" t="str">
        <f t="shared" si="104"/>
        <v xml:space="preserve"> </v>
      </c>
      <c r="BI237" s="69" t="str">
        <f t="shared" si="105"/>
        <v/>
      </c>
      <c r="BJ237" s="70" t="str">
        <f t="shared" si="106"/>
        <v/>
      </c>
      <c r="BK237" s="142" t="str">
        <f t="shared" si="107"/>
        <v xml:space="preserve"> </v>
      </c>
      <c r="BL237" s="104"/>
      <c r="BM237" s="68">
        <f>COUNTIF('Student Tracking'!G236:N236,"&gt;=1")</f>
        <v>0</v>
      </c>
      <c r="BN237" s="104">
        <f>COUNTIF('Student Tracking'!G236:N236,"0")</f>
        <v>0</v>
      </c>
      <c r="BO237" s="85">
        <f t="shared" si="108"/>
        <v>0</v>
      </c>
      <c r="BP237" s="104" t="str">
        <f t="shared" si="86"/>
        <v/>
      </c>
      <c r="BQ237" s="104" t="str">
        <f t="shared" si="87"/>
        <v/>
      </c>
      <c r="BR237" s="104" t="str">
        <f t="shared" si="109"/>
        <v/>
      </c>
      <c r="BS237" s="303" t="str">
        <f t="shared" si="110"/>
        <v/>
      </c>
      <c r="BT237" s="104"/>
      <c r="BU237" s="68" t="str">
        <f t="shared" si="88"/>
        <v/>
      </c>
      <c r="BV237" s="91" t="str">
        <f t="shared" si="89"/>
        <v/>
      </c>
      <c r="BW237" s="91" t="str">
        <f t="shared" si="90"/>
        <v/>
      </c>
      <c r="BX237" s="91" t="str">
        <f t="shared" si="91"/>
        <v/>
      </c>
      <c r="BY237" s="91" t="str">
        <f t="shared" si="92"/>
        <v/>
      </c>
    </row>
    <row r="238" spans="1:77" x14ac:dyDescent="0.35">
      <c r="A238" s="73">
        <f>'Student Tracking'!A237</f>
        <v>0</v>
      </c>
      <c r="B238" s="73">
        <f>'Student Tracking'!B237</f>
        <v>0</v>
      </c>
      <c r="C238" s="74">
        <f>'Student Tracking'!D237</f>
        <v>0</v>
      </c>
      <c r="D238" s="184" t="str">
        <f>IF('Student Tracking'!E237,'Student Tracking'!E237,"")</f>
        <v/>
      </c>
      <c r="E238" s="184" t="str">
        <f>IF('Student Tracking'!F237,'Student Tracking'!F237,"")</f>
        <v/>
      </c>
      <c r="F238" s="181"/>
      <c r="G238" s="39"/>
      <c r="H238" s="39"/>
      <c r="I238" s="39"/>
      <c r="J238" s="39"/>
      <c r="K238" s="39"/>
      <c r="L238" s="39"/>
      <c r="M238" s="39"/>
      <c r="N238" s="39"/>
      <c r="O238" s="39"/>
      <c r="P238" s="39"/>
      <c r="Q238" s="39"/>
      <c r="R238" s="39"/>
      <c r="S238" s="39"/>
      <c r="T238" s="39"/>
      <c r="U238" s="39"/>
      <c r="V238" s="39"/>
      <c r="W238" s="39"/>
      <c r="X238" s="39"/>
      <c r="Y238" s="39"/>
      <c r="Z238" s="39"/>
      <c r="AA238" s="181"/>
      <c r="AB238" s="39"/>
      <c r="AC238" s="39"/>
      <c r="AD238" s="39"/>
      <c r="AE238" s="39"/>
      <c r="AF238" s="39"/>
      <c r="AG238" s="39"/>
      <c r="AH238" s="39"/>
      <c r="AI238" s="39"/>
      <c r="AJ238" s="39"/>
      <c r="AK238" s="39"/>
      <c r="AL238" s="39"/>
      <c r="AM238" s="39"/>
      <c r="AN238" s="39"/>
      <c r="AO238" s="39"/>
      <c r="AP238" s="39"/>
      <c r="AQ238" s="39"/>
      <c r="AR238" s="39"/>
      <c r="AS238" s="39"/>
      <c r="AT238" s="39"/>
      <c r="AU238" s="39"/>
      <c r="AW238" s="145" t="str">
        <f t="shared" si="93"/>
        <v/>
      </c>
      <c r="AX238" s="146" t="str">
        <f t="shared" si="94"/>
        <v/>
      </c>
      <c r="AY238" s="147" t="str">
        <f t="shared" si="95"/>
        <v xml:space="preserve"> </v>
      </c>
      <c r="AZ238" s="145" t="str">
        <f t="shared" si="96"/>
        <v/>
      </c>
      <c r="BA238" s="146" t="str">
        <f t="shared" si="97"/>
        <v/>
      </c>
      <c r="BB238" s="147" t="str">
        <f t="shared" si="98"/>
        <v xml:space="preserve"> </v>
      </c>
      <c r="BC238" s="145" t="str">
        <f t="shared" si="99"/>
        <v/>
      </c>
      <c r="BD238" s="146" t="str">
        <f t="shared" si="100"/>
        <v/>
      </c>
      <c r="BE238" s="147" t="str">
        <f t="shared" si="101"/>
        <v xml:space="preserve"> </v>
      </c>
      <c r="BF238" s="145" t="str">
        <f t="shared" si="102"/>
        <v/>
      </c>
      <c r="BG238" s="146" t="str">
        <f t="shared" si="103"/>
        <v/>
      </c>
      <c r="BH238" s="148" t="str">
        <f t="shared" si="104"/>
        <v xml:space="preserve"> </v>
      </c>
      <c r="BI238" s="69" t="str">
        <f t="shared" si="105"/>
        <v/>
      </c>
      <c r="BJ238" s="70" t="str">
        <f t="shared" si="106"/>
        <v/>
      </c>
      <c r="BK238" s="142" t="str">
        <f t="shared" si="107"/>
        <v xml:space="preserve"> </v>
      </c>
      <c r="BL238" s="104"/>
      <c r="BM238" s="68">
        <f>COUNTIF('Student Tracking'!G237:N237,"&gt;=1")</f>
        <v>0</v>
      </c>
      <c r="BN238" s="104">
        <f>COUNTIF('Student Tracking'!G237:N237,"0")</f>
        <v>0</v>
      </c>
      <c r="BO238" s="85">
        <f t="shared" si="108"/>
        <v>0</v>
      </c>
      <c r="BP238" s="104" t="str">
        <f t="shared" si="86"/>
        <v/>
      </c>
      <c r="BQ238" s="104" t="str">
        <f t="shared" si="87"/>
        <v/>
      </c>
      <c r="BR238" s="104" t="str">
        <f t="shared" si="109"/>
        <v/>
      </c>
      <c r="BS238" s="303" t="str">
        <f t="shared" si="110"/>
        <v/>
      </c>
      <c r="BT238" s="104"/>
      <c r="BU238" s="68" t="str">
        <f t="shared" si="88"/>
        <v/>
      </c>
      <c r="BV238" s="91" t="str">
        <f t="shared" si="89"/>
        <v/>
      </c>
      <c r="BW238" s="91" t="str">
        <f t="shared" si="90"/>
        <v/>
      </c>
      <c r="BX238" s="91" t="str">
        <f t="shared" si="91"/>
        <v/>
      </c>
      <c r="BY238" s="91" t="str">
        <f t="shared" si="92"/>
        <v/>
      </c>
    </row>
    <row r="239" spans="1:77" x14ac:dyDescent="0.35">
      <c r="A239" s="73">
        <f>'Student Tracking'!A238</f>
        <v>0</v>
      </c>
      <c r="B239" s="73">
        <f>'Student Tracking'!B238</f>
        <v>0</v>
      </c>
      <c r="C239" s="74">
        <f>'Student Tracking'!D238</f>
        <v>0</v>
      </c>
      <c r="D239" s="184" t="str">
        <f>IF('Student Tracking'!E238,'Student Tracking'!E238,"")</f>
        <v/>
      </c>
      <c r="E239" s="184" t="str">
        <f>IF('Student Tracking'!F238,'Student Tracking'!F238,"")</f>
        <v/>
      </c>
      <c r="F239" s="182"/>
      <c r="G239" s="40"/>
      <c r="H239" s="40"/>
      <c r="I239" s="40"/>
      <c r="J239" s="40"/>
      <c r="K239" s="40"/>
      <c r="L239" s="40"/>
      <c r="M239" s="40"/>
      <c r="N239" s="40"/>
      <c r="O239" s="40"/>
      <c r="P239" s="40"/>
      <c r="Q239" s="40"/>
      <c r="R239" s="40"/>
      <c r="S239" s="40"/>
      <c r="T239" s="40"/>
      <c r="U239" s="40"/>
      <c r="V239" s="40"/>
      <c r="W239" s="40"/>
      <c r="X239" s="40"/>
      <c r="Y239" s="40"/>
      <c r="Z239" s="40"/>
      <c r="AA239" s="182"/>
      <c r="AB239" s="40"/>
      <c r="AC239" s="40"/>
      <c r="AD239" s="40"/>
      <c r="AE239" s="40"/>
      <c r="AF239" s="40"/>
      <c r="AG239" s="40"/>
      <c r="AH239" s="40"/>
      <c r="AI239" s="40"/>
      <c r="AJ239" s="40"/>
      <c r="AK239" s="40"/>
      <c r="AL239" s="40"/>
      <c r="AM239" s="40"/>
      <c r="AN239" s="40"/>
      <c r="AO239" s="40"/>
      <c r="AP239" s="40"/>
      <c r="AQ239" s="40"/>
      <c r="AR239" s="40"/>
      <c r="AS239" s="40"/>
      <c r="AT239" s="40"/>
      <c r="AU239" s="40"/>
      <c r="AW239" s="145" t="str">
        <f t="shared" si="93"/>
        <v/>
      </c>
      <c r="AX239" s="146" t="str">
        <f t="shared" si="94"/>
        <v/>
      </c>
      <c r="AY239" s="147" t="str">
        <f t="shared" si="95"/>
        <v xml:space="preserve"> </v>
      </c>
      <c r="AZ239" s="145" t="str">
        <f t="shared" si="96"/>
        <v/>
      </c>
      <c r="BA239" s="146" t="str">
        <f t="shared" si="97"/>
        <v/>
      </c>
      <c r="BB239" s="147" t="str">
        <f t="shared" si="98"/>
        <v xml:space="preserve"> </v>
      </c>
      <c r="BC239" s="145" t="str">
        <f t="shared" si="99"/>
        <v/>
      </c>
      <c r="BD239" s="146" t="str">
        <f t="shared" si="100"/>
        <v/>
      </c>
      <c r="BE239" s="147" t="str">
        <f t="shared" si="101"/>
        <v xml:space="preserve"> </v>
      </c>
      <c r="BF239" s="145" t="str">
        <f t="shared" si="102"/>
        <v/>
      </c>
      <c r="BG239" s="146" t="str">
        <f t="shared" si="103"/>
        <v/>
      </c>
      <c r="BH239" s="148" t="str">
        <f t="shared" si="104"/>
        <v xml:space="preserve"> </v>
      </c>
      <c r="BI239" s="69" t="str">
        <f t="shared" si="105"/>
        <v/>
      </c>
      <c r="BJ239" s="70" t="str">
        <f t="shared" si="106"/>
        <v/>
      </c>
      <c r="BK239" s="142" t="str">
        <f t="shared" si="107"/>
        <v xml:space="preserve"> </v>
      </c>
      <c r="BL239" s="104"/>
      <c r="BM239" s="68">
        <f>COUNTIF('Student Tracking'!G238:N238,"&gt;=1")</f>
        <v>0</v>
      </c>
      <c r="BN239" s="104">
        <f>COUNTIF('Student Tracking'!G238:N238,"0")</f>
        <v>0</v>
      </c>
      <c r="BO239" s="85">
        <f t="shared" si="108"/>
        <v>0</v>
      </c>
      <c r="BP239" s="104" t="str">
        <f t="shared" si="86"/>
        <v/>
      </c>
      <c r="BQ239" s="104" t="str">
        <f t="shared" si="87"/>
        <v/>
      </c>
      <c r="BR239" s="104" t="str">
        <f t="shared" si="109"/>
        <v/>
      </c>
      <c r="BS239" s="303" t="str">
        <f t="shared" si="110"/>
        <v/>
      </c>
      <c r="BT239" s="104"/>
      <c r="BU239" s="68" t="str">
        <f t="shared" si="88"/>
        <v/>
      </c>
      <c r="BV239" s="91" t="str">
        <f t="shared" si="89"/>
        <v/>
      </c>
      <c r="BW239" s="91" t="str">
        <f t="shared" si="90"/>
        <v/>
      </c>
      <c r="BX239" s="91" t="str">
        <f t="shared" si="91"/>
        <v/>
      </c>
      <c r="BY239" s="91" t="str">
        <f t="shared" si="92"/>
        <v/>
      </c>
    </row>
    <row r="240" spans="1:77" x14ac:dyDescent="0.35">
      <c r="A240" s="73">
        <f>'Student Tracking'!A239</f>
        <v>0</v>
      </c>
      <c r="B240" s="73">
        <f>'Student Tracking'!B239</f>
        <v>0</v>
      </c>
      <c r="C240" s="74">
        <f>'Student Tracking'!D239</f>
        <v>0</v>
      </c>
      <c r="D240" s="184" t="str">
        <f>IF('Student Tracking'!E239,'Student Tracking'!E239,"")</f>
        <v/>
      </c>
      <c r="E240" s="184" t="str">
        <f>IF('Student Tracking'!F239,'Student Tracking'!F239,"")</f>
        <v/>
      </c>
      <c r="F240" s="181"/>
      <c r="G240" s="39"/>
      <c r="H240" s="39"/>
      <c r="I240" s="39"/>
      <c r="J240" s="39"/>
      <c r="K240" s="39"/>
      <c r="L240" s="39"/>
      <c r="M240" s="39"/>
      <c r="N240" s="39"/>
      <c r="O240" s="39"/>
      <c r="P240" s="39"/>
      <c r="Q240" s="39"/>
      <c r="R240" s="39"/>
      <c r="S240" s="39"/>
      <c r="T240" s="39"/>
      <c r="U240" s="39"/>
      <c r="V240" s="39"/>
      <c r="W240" s="39"/>
      <c r="X240" s="39"/>
      <c r="Y240" s="39"/>
      <c r="Z240" s="39"/>
      <c r="AA240" s="181"/>
      <c r="AB240" s="39"/>
      <c r="AC240" s="39"/>
      <c r="AD240" s="39"/>
      <c r="AE240" s="39"/>
      <c r="AF240" s="39"/>
      <c r="AG240" s="39"/>
      <c r="AH240" s="39"/>
      <c r="AI240" s="39"/>
      <c r="AJ240" s="39"/>
      <c r="AK240" s="39"/>
      <c r="AL240" s="39"/>
      <c r="AM240" s="39"/>
      <c r="AN240" s="39"/>
      <c r="AO240" s="39"/>
      <c r="AP240" s="39"/>
      <c r="AQ240" s="39"/>
      <c r="AR240" s="39"/>
      <c r="AS240" s="39"/>
      <c r="AT240" s="39"/>
      <c r="AU240" s="39"/>
      <c r="AW240" s="145" t="str">
        <f t="shared" si="93"/>
        <v/>
      </c>
      <c r="AX240" s="146" t="str">
        <f t="shared" si="94"/>
        <v/>
      </c>
      <c r="AY240" s="147" t="str">
        <f t="shared" si="95"/>
        <v xml:space="preserve"> </v>
      </c>
      <c r="AZ240" s="145" t="str">
        <f t="shared" si="96"/>
        <v/>
      </c>
      <c r="BA240" s="146" t="str">
        <f t="shared" si="97"/>
        <v/>
      </c>
      <c r="BB240" s="147" t="str">
        <f t="shared" si="98"/>
        <v xml:space="preserve"> </v>
      </c>
      <c r="BC240" s="145" t="str">
        <f t="shared" si="99"/>
        <v/>
      </c>
      <c r="BD240" s="146" t="str">
        <f t="shared" si="100"/>
        <v/>
      </c>
      <c r="BE240" s="147" t="str">
        <f t="shared" si="101"/>
        <v xml:space="preserve"> </v>
      </c>
      <c r="BF240" s="145" t="str">
        <f t="shared" si="102"/>
        <v/>
      </c>
      <c r="BG240" s="146" t="str">
        <f t="shared" si="103"/>
        <v/>
      </c>
      <c r="BH240" s="148" t="str">
        <f t="shared" si="104"/>
        <v xml:space="preserve"> </v>
      </c>
      <c r="BI240" s="69" t="str">
        <f t="shared" si="105"/>
        <v/>
      </c>
      <c r="BJ240" s="70" t="str">
        <f t="shared" si="106"/>
        <v/>
      </c>
      <c r="BK240" s="142" t="str">
        <f t="shared" si="107"/>
        <v xml:space="preserve"> </v>
      </c>
      <c r="BL240" s="104"/>
      <c r="BM240" s="68">
        <f>COUNTIF('Student Tracking'!G239:N239,"&gt;=1")</f>
        <v>0</v>
      </c>
      <c r="BN240" s="104">
        <f>COUNTIF('Student Tracking'!G239:N239,"0")</f>
        <v>0</v>
      </c>
      <c r="BO240" s="85">
        <f t="shared" si="108"/>
        <v>0</v>
      </c>
      <c r="BP240" s="104" t="str">
        <f t="shared" si="86"/>
        <v/>
      </c>
      <c r="BQ240" s="104" t="str">
        <f t="shared" si="87"/>
        <v/>
      </c>
      <c r="BR240" s="104" t="str">
        <f t="shared" si="109"/>
        <v/>
      </c>
      <c r="BS240" s="303" t="str">
        <f t="shared" si="110"/>
        <v/>
      </c>
      <c r="BT240" s="104"/>
      <c r="BU240" s="68" t="str">
        <f t="shared" si="88"/>
        <v/>
      </c>
      <c r="BV240" s="91" t="str">
        <f t="shared" si="89"/>
        <v/>
      </c>
      <c r="BW240" s="91" t="str">
        <f t="shared" si="90"/>
        <v/>
      </c>
      <c r="BX240" s="91" t="str">
        <f t="shared" si="91"/>
        <v/>
      </c>
      <c r="BY240" s="91" t="str">
        <f t="shared" si="92"/>
        <v/>
      </c>
    </row>
    <row r="241" spans="1:77" x14ac:dyDescent="0.35">
      <c r="A241" s="73">
        <f>'Student Tracking'!A240</f>
        <v>0</v>
      </c>
      <c r="B241" s="73">
        <f>'Student Tracking'!B240</f>
        <v>0</v>
      </c>
      <c r="C241" s="74">
        <f>'Student Tracking'!D240</f>
        <v>0</v>
      </c>
      <c r="D241" s="184" t="str">
        <f>IF('Student Tracking'!E240,'Student Tracking'!E240,"")</f>
        <v/>
      </c>
      <c r="E241" s="184" t="str">
        <f>IF('Student Tracking'!F240,'Student Tracking'!F240,"")</f>
        <v/>
      </c>
      <c r="F241" s="182"/>
      <c r="G241" s="40"/>
      <c r="H241" s="40"/>
      <c r="I241" s="40"/>
      <c r="J241" s="40"/>
      <c r="K241" s="40"/>
      <c r="L241" s="40"/>
      <c r="M241" s="40"/>
      <c r="N241" s="40"/>
      <c r="O241" s="40"/>
      <c r="P241" s="40"/>
      <c r="Q241" s="40"/>
      <c r="R241" s="40"/>
      <c r="S241" s="40"/>
      <c r="T241" s="40"/>
      <c r="U241" s="40"/>
      <c r="V241" s="40"/>
      <c r="W241" s="40"/>
      <c r="X241" s="40"/>
      <c r="Y241" s="40"/>
      <c r="Z241" s="40"/>
      <c r="AA241" s="182"/>
      <c r="AB241" s="40"/>
      <c r="AC241" s="40"/>
      <c r="AD241" s="40"/>
      <c r="AE241" s="40"/>
      <c r="AF241" s="40"/>
      <c r="AG241" s="40"/>
      <c r="AH241" s="40"/>
      <c r="AI241" s="40"/>
      <c r="AJ241" s="40"/>
      <c r="AK241" s="40"/>
      <c r="AL241" s="40"/>
      <c r="AM241" s="40"/>
      <c r="AN241" s="40"/>
      <c r="AO241" s="40"/>
      <c r="AP241" s="40"/>
      <c r="AQ241" s="40"/>
      <c r="AR241" s="40"/>
      <c r="AS241" s="40"/>
      <c r="AT241" s="40"/>
      <c r="AU241" s="40"/>
      <c r="AW241" s="145" t="str">
        <f t="shared" si="93"/>
        <v/>
      </c>
      <c r="AX241" s="146" t="str">
        <f t="shared" si="94"/>
        <v/>
      </c>
      <c r="AY241" s="147" t="str">
        <f t="shared" si="95"/>
        <v xml:space="preserve"> </v>
      </c>
      <c r="AZ241" s="145" t="str">
        <f t="shared" si="96"/>
        <v/>
      </c>
      <c r="BA241" s="146" t="str">
        <f t="shared" si="97"/>
        <v/>
      </c>
      <c r="BB241" s="147" t="str">
        <f t="shared" si="98"/>
        <v xml:space="preserve"> </v>
      </c>
      <c r="BC241" s="145" t="str">
        <f t="shared" si="99"/>
        <v/>
      </c>
      <c r="BD241" s="146" t="str">
        <f t="shared" si="100"/>
        <v/>
      </c>
      <c r="BE241" s="147" t="str">
        <f t="shared" si="101"/>
        <v xml:space="preserve"> </v>
      </c>
      <c r="BF241" s="145" t="str">
        <f t="shared" si="102"/>
        <v/>
      </c>
      <c r="BG241" s="146" t="str">
        <f t="shared" si="103"/>
        <v/>
      </c>
      <c r="BH241" s="148" t="str">
        <f t="shared" si="104"/>
        <v xml:space="preserve"> </v>
      </c>
      <c r="BI241" s="69" t="str">
        <f t="shared" si="105"/>
        <v/>
      </c>
      <c r="BJ241" s="70" t="str">
        <f t="shared" si="106"/>
        <v/>
      </c>
      <c r="BK241" s="142" t="str">
        <f t="shared" si="107"/>
        <v xml:space="preserve"> </v>
      </c>
      <c r="BL241" s="104"/>
      <c r="BM241" s="68">
        <f>COUNTIF('Student Tracking'!G240:N240,"&gt;=1")</f>
        <v>0</v>
      </c>
      <c r="BN241" s="104">
        <f>COUNTIF('Student Tracking'!G240:N240,"0")</f>
        <v>0</v>
      </c>
      <c r="BO241" s="85">
        <f t="shared" si="108"/>
        <v>0</v>
      </c>
      <c r="BP241" s="104" t="str">
        <f t="shared" si="86"/>
        <v/>
      </c>
      <c r="BQ241" s="104" t="str">
        <f t="shared" si="87"/>
        <v/>
      </c>
      <c r="BR241" s="104" t="str">
        <f t="shared" si="109"/>
        <v/>
      </c>
      <c r="BS241" s="303" t="str">
        <f t="shared" si="110"/>
        <v/>
      </c>
      <c r="BT241" s="104"/>
      <c r="BU241" s="68" t="str">
        <f t="shared" si="88"/>
        <v/>
      </c>
      <c r="BV241" s="91" t="str">
        <f t="shared" si="89"/>
        <v/>
      </c>
      <c r="BW241" s="91" t="str">
        <f t="shared" si="90"/>
        <v/>
      </c>
      <c r="BX241" s="91" t="str">
        <f t="shared" si="91"/>
        <v/>
      </c>
      <c r="BY241" s="91" t="str">
        <f t="shared" si="92"/>
        <v/>
      </c>
    </row>
    <row r="242" spans="1:77" x14ac:dyDescent="0.35">
      <c r="A242" s="73">
        <f>'Student Tracking'!A241</f>
        <v>0</v>
      </c>
      <c r="B242" s="73">
        <f>'Student Tracking'!B241</f>
        <v>0</v>
      </c>
      <c r="C242" s="74">
        <f>'Student Tracking'!D241</f>
        <v>0</v>
      </c>
      <c r="D242" s="184" t="str">
        <f>IF('Student Tracking'!E241,'Student Tracking'!E241,"")</f>
        <v/>
      </c>
      <c r="E242" s="184" t="str">
        <f>IF('Student Tracking'!F241,'Student Tracking'!F241,"")</f>
        <v/>
      </c>
      <c r="F242" s="181"/>
      <c r="G242" s="39"/>
      <c r="H242" s="39"/>
      <c r="I242" s="39"/>
      <c r="J242" s="39"/>
      <c r="K242" s="39"/>
      <c r="L242" s="39"/>
      <c r="M242" s="39"/>
      <c r="N242" s="39"/>
      <c r="O242" s="39"/>
      <c r="P242" s="39"/>
      <c r="Q242" s="39"/>
      <c r="R242" s="39"/>
      <c r="S242" s="39"/>
      <c r="T242" s="39"/>
      <c r="U242" s="39"/>
      <c r="V242" s="39"/>
      <c r="W242" s="39"/>
      <c r="X242" s="39"/>
      <c r="Y242" s="39"/>
      <c r="Z242" s="39"/>
      <c r="AA242" s="181"/>
      <c r="AB242" s="39"/>
      <c r="AC242" s="39"/>
      <c r="AD242" s="39"/>
      <c r="AE242" s="39"/>
      <c r="AF242" s="39"/>
      <c r="AG242" s="39"/>
      <c r="AH242" s="39"/>
      <c r="AI242" s="39"/>
      <c r="AJ242" s="39"/>
      <c r="AK242" s="39"/>
      <c r="AL242" s="39"/>
      <c r="AM242" s="39"/>
      <c r="AN242" s="39"/>
      <c r="AO242" s="39"/>
      <c r="AP242" s="39"/>
      <c r="AQ242" s="39"/>
      <c r="AR242" s="39"/>
      <c r="AS242" s="39"/>
      <c r="AT242" s="39"/>
      <c r="AU242" s="39"/>
      <c r="AW242" s="145" t="str">
        <f t="shared" si="93"/>
        <v/>
      </c>
      <c r="AX242" s="146" t="str">
        <f t="shared" si="94"/>
        <v/>
      </c>
      <c r="AY242" s="147" t="str">
        <f t="shared" si="95"/>
        <v xml:space="preserve"> </v>
      </c>
      <c r="AZ242" s="145" t="str">
        <f t="shared" si="96"/>
        <v/>
      </c>
      <c r="BA242" s="146" t="str">
        <f t="shared" si="97"/>
        <v/>
      </c>
      <c r="BB242" s="147" t="str">
        <f t="shared" si="98"/>
        <v xml:space="preserve"> </v>
      </c>
      <c r="BC242" s="145" t="str">
        <f t="shared" si="99"/>
        <v/>
      </c>
      <c r="BD242" s="146" t="str">
        <f t="shared" si="100"/>
        <v/>
      </c>
      <c r="BE242" s="147" t="str">
        <f t="shared" si="101"/>
        <v xml:space="preserve"> </v>
      </c>
      <c r="BF242" s="145" t="str">
        <f t="shared" si="102"/>
        <v/>
      </c>
      <c r="BG242" s="146" t="str">
        <f t="shared" si="103"/>
        <v/>
      </c>
      <c r="BH242" s="148" t="str">
        <f t="shared" si="104"/>
        <v xml:space="preserve"> </v>
      </c>
      <c r="BI242" s="69" t="str">
        <f t="shared" si="105"/>
        <v/>
      </c>
      <c r="BJ242" s="70" t="str">
        <f t="shared" si="106"/>
        <v/>
      </c>
      <c r="BK242" s="142" t="str">
        <f t="shared" si="107"/>
        <v xml:space="preserve"> </v>
      </c>
      <c r="BL242" s="104"/>
      <c r="BM242" s="68">
        <f>COUNTIF('Student Tracking'!G241:N241,"&gt;=1")</f>
        <v>0</v>
      </c>
      <c r="BN242" s="104">
        <f>COUNTIF('Student Tracking'!G241:N241,"0")</f>
        <v>0</v>
      </c>
      <c r="BO242" s="85">
        <f t="shared" si="108"/>
        <v>0</v>
      </c>
      <c r="BP242" s="104" t="str">
        <f t="shared" si="86"/>
        <v/>
      </c>
      <c r="BQ242" s="104" t="str">
        <f t="shared" si="87"/>
        <v/>
      </c>
      <c r="BR242" s="104" t="str">
        <f t="shared" si="109"/>
        <v/>
      </c>
      <c r="BS242" s="303" t="str">
        <f t="shared" si="110"/>
        <v/>
      </c>
      <c r="BT242" s="104"/>
      <c r="BU242" s="68" t="str">
        <f t="shared" si="88"/>
        <v/>
      </c>
      <c r="BV242" s="91" t="str">
        <f t="shared" si="89"/>
        <v/>
      </c>
      <c r="BW242" s="91" t="str">
        <f t="shared" si="90"/>
        <v/>
      </c>
      <c r="BX242" s="91" t="str">
        <f t="shared" si="91"/>
        <v/>
      </c>
      <c r="BY242" s="91" t="str">
        <f t="shared" si="92"/>
        <v/>
      </c>
    </row>
    <row r="243" spans="1:77" x14ac:dyDescent="0.35">
      <c r="A243" s="73">
        <f>'Student Tracking'!A242</f>
        <v>0</v>
      </c>
      <c r="B243" s="73">
        <f>'Student Tracking'!B242</f>
        <v>0</v>
      </c>
      <c r="C243" s="74">
        <f>'Student Tracking'!D242</f>
        <v>0</v>
      </c>
      <c r="D243" s="184" t="str">
        <f>IF('Student Tracking'!E242,'Student Tracking'!E242,"")</f>
        <v/>
      </c>
      <c r="E243" s="184" t="str">
        <f>IF('Student Tracking'!F242,'Student Tracking'!F242,"")</f>
        <v/>
      </c>
      <c r="F243" s="182"/>
      <c r="G243" s="40"/>
      <c r="H243" s="40"/>
      <c r="I243" s="40"/>
      <c r="J243" s="40"/>
      <c r="K243" s="40"/>
      <c r="L243" s="40"/>
      <c r="M243" s="40"/>
      <c r="N243" s="40"/>
      <c r="O243" s="40"/>
      <c r="P243" s="40"/>
      <c r="Q243" s="40"/>
      <c r="R243" s="40"/>
      <c r="S243" s="40"/>
      <c r="T243" s="40"/>
      <c r="U243" s="40"/>
      <c r="V243" s="40"/>
      <c r="W243" s="40"/>
      <c r="X243" s="40"/>
      <c r="Y243" s="40"/>
      <c r="Z243" s="40"/>
      <c r="AA243" s="182"/>
      <c r="AB243" s="40"/>
      <c r="AC243" s="40"/>
      <c r="AD243" s="40"/>
      <c r="AE243" s="40"/>
      <c r="AF243" s="40"/>
      <c r="AG243" s="40"/>
      <c r="AH243" s="40"/>
      <c r="AI243" s="40"/>
      <c r="AJ243" s="40"/>
      <c r="AK243" s="40"/>
      <c r="AL243" s="40"/>
      <c r="AM243" s="40"/>
      <c r="AN243" s="40"/>
      <c r="AO243" s="40"/>
      <c r="AP243" s="40"/>
      <c r="AQ243" s="40"/>
      <c r="AR243" s="40"/>
      <c r="AS243" s="40"/>
      <c r="AT243" s="40"/>
      <c r="AU243" s="40"/>
      <c r="AW243" s="145" t="str">
        <f t="shared" si="93"/>
        <v/>
      </c>
      <c r="AX243" s="146" t="str">
        <f t="shared" si="94"/>
        <v/>
      </c>
      <c r="AY243" s="147" t="str">
        <f t="shared" si="95"/>
        <v xml:space="preserve"> </v>
      </c>
      <c r="AZ243" s="145" t="str">
        <f t="shared" si="96"/>
        <v/>
      </c>
      <c r="BA243" s="146" t="str">
        <f t="shared" si="97"/>
        <v/>
      </c>
      <c r="BB243" s="147" t="str">
        <f t="shared" si="98"/>
        <v xml:space="preserve"> </v>
      </c>
      <c r="BC243" s="145" t="str">
        <f t="shared" si="99"/>
        <v/>
      </c>
      <c r="BD243" s="146" t="str">
        <f t="shared" si="100"/>
        <v/>
      </c>
      <c r="BE243" s="147" t="str">
        <f t="shared" si="101"/>
        <v xml:space="preserve"> </v>
      </c>
      <c r="BF243" s="145" t="str">
        <f t="shared" si="102"/>
        <v/>
      </c>
      <c r="BG243" s="146" t="str">
        <f t="shared" si="103"/>
        <v/>
      </c>
      <c r="BH243" s="148" t="str">
        <f t="shared" si="104"/>
        <v xml:space="preserve"> </v>
      </c>
      <c r="BI243" s="69" t="str">
        <f t="shared" si="105"/>
        <v/>
      </c>
      <c r="BJ243" s="70" t="str">
        <f t="shared" si="106"/>
        <v/>
      </c>
      <c r="BK243" s="142" t="str">
        <f t="shared" si="107"/>
        <v xml:space="preserve"> </v>
      </c>
      <c r="BL243" s="104"/>
      <c r="BM243" s="68">
        <f>COUNTIF('Student Tracking'!G242:N242,"&gt;=1")</f>
        <v>0</v>
      </c>
      <c r="BN243" s="104">
        <f>COUNTIF('Student Tracking'!G242:N242,"0")</f>
        <v>0</v>
      </c>
      <c r="BO243" s="85">
        <f t="shared" si="108"/>
        <v>0</v>
      </c>
      <c r="BP243" s="104" t="str">
        <f t="shared" si="86"/>
        <v/>
      </c>
      <c r="BQ243" s="104" t="str">
        <f t="shared" si="87"/>
        <v/>
      </c>
      <c r="BR243" s="104" t="str">
        <f t="shared" si="109"/>
        <v/>
      </c>
      <c r="BS243" s="303" t="str">
        <f t="shared" si="110"/>
        <v/>
      </c>
      <c r="BT243" s="104"/>
      <c r="BU243" s="68" t="str">
        <f t="shared" si="88"/>
        <v/>
      </c>
      <c r="BV243" s="91" t="str">
        <f t="shared" si="89"/>
        <v/>
      </c>
      <c r="BW243" s="91" t="str">
        <f t="shared" si="90"/>
        <v/>
      </c>
      <c r="BX243" s="91" t="str">
        <f t="shared" si="91"/>
        <v/>
      </c>
      <c r="BY243" s="91" t="str">
        <f t="shared" si="92"/>
        <v/>
      </c>
    </row>
    <row r="244" spans="1:77" x14ac:dyDescent="0.35">
      <c r="A244" s="73">
        <f>'Student Tracking'!A243</f>
        <v>0</v>
      </c>
      <c r="B244" s="73">
        <f>'Student Tracking'!B243</f>
        <v>0</v>
      </c>
      <c r="C244" s="74">
        <f>'Student Tracking'!D243</f>
        <v>0</v>
      </c>
      <c r="D244" s="184" t="str">
        <f>IF('Student Tracking'!E243,'Student Tracking'!E243,"")</f>
        <v/>
      </c>
      <c r="E244" s="184" t="str">
        <f>IF('Student Tracking'!F243,'Student Tracking'!F243,"")</f>
        <v/>
      </c>
      <c r="F244" s="181"/>
      <c r="G244" s="39"/>
      <c r="H244" s="39"/>
      <c r="I244" s="39"/>
      <c r="J244" s="39"/>
      <c r="K244" s="39"/>
      <c r="L244" s="39"/>
      <c r="M244" s="39"/>
      <c r="N244" s="39"/>
      <c r="O244" s="39"/>
      <c r="P244" s="39"/>
      <c r="Q244" s="39"/>
      <c r="R244" s="39"/>
      <c r="S244" s="39"/>
      <c r="T244" s="39"/>
      <c r="U244" s="39"/>
      <c r="V244" s="39"/>
      <c r="W244" s="39"/>
      <c r="X244" s="39"/>
      <c r="Y244" s="39"/>
      <c r="Z244" s="39"/>
      <c r="AA244" s="181"/>
      <c r="AB244" s="39"/>
      <c r="AC244" s="39"/>
      <c r="AD244" s="39"/>
      <c r="AE244" s="39"/>
      <c r="AF244" s="39"/>
      <c r="AG244" s="39"/>
      <c r="AH244" s="39"/>
      <c r="AI244" s="39"/>
      <c r="AJ244" s="39"/>
      <c r="AK244" s="39"/>
      <c r="AL244" s="39"/>
      <c r="AM244" s="39"/>
      <c r="AN244" s="39"/>
      <c r="AO244" s="39"/>
      <c r="AP244" s="39"/>
      <c r="AQ244" s="39"/>
      <c r="AR244" s="39"/>
      <c r="AS244" s="39"/>
      <c r="AT244" s="39"/>
      <c r="AU244" s="39"/>
      <c r="AW244" s="145" t="str">
        <f t="shared" si="93"/>
        <v/>
      </c>
      <c r="AX244" s="146" t="str">
        <f t="shared" si="94"/>
        <v/>
      </c>
      <c r="AY244" s="147" t="str">
        <f t="shared" si="95"/>
        <v xml:space="preserve"> </v>
      </c>
      <c r="AZ244" s="145" t="str">
        <f t="shared" si="96"/>
        <v/>
      </c>
      <c r="BA244" s="146" t="str">
        <f t="shared" si="97"/>
        <v/>
      </c>
      <c r="BB244" s="147" t="str">
        <f t="shared" si="98"/>
        <v xml:space="preserve"> </v>
      </c>
      <c r="BC244" s="145" t="str">
        <f t="shared" si="99"/>
        <v/>
      </c>
      <c r="BD244" s="146" t="str">
        <f t="shared" si="100"/>
        <v/>
      </c>
      <c r="BE244" s="147" t="str">
        <f t="shared" si="101"/>
        <v xml:space="preserve"> </v>
      </c>
      <c r="BF244" s="145" t="str">
        <f t="shared" si="102"/>
        <v/>
      </c>
      <c r="BG244" s="146" t="str">
        <f t="shared" si="103"/>
        <v/>
      </c>
      <c r="BH244" s="148" t="str">
        <f t="shared" si="104"/>
        <v xml:space="preserve"> </v>
      </c>
      <c r="BI244" s="69" t="str">
        <f t="shared" si="105"/>
        <v/>
      </c>
      <c r="BJ244" s="70" t="str">
        <f t="shared" si="106"/>
        <v/>
      </c>
      <c r="BK244" s="142" t="str">
        <f t="shared" si="107"/>
        <v xml:space="preserve"> </v>
      </c>
      <c r="BL244" s="104"/>
      <c r="BM244" s="68">
        <f>COUNTIF('Student Tracking'!G243:N243,"&gt;=1")</f>
        <v>0</v>
      </c>
      <c r="BN244" s="104">
        <f>COUNTIF('Student Tracking'!G243:N243,"0")</f>
        <v>0</v>
      </c>
      <c r="BO244" s="85">
        <f t="shared" si="108"/>
        <v>0</v>
      </c>
      <c r="BP244" s="104" t="str">
        <f t="shared" si="86"/>
        <v/>
      </c>
      <c r="BQ244" s="104" t="str">
        <f t="shared" si="87"/>
        <v/>
      </c>
      <c r="BR244" s="104" t="str">
        <f t="shared" si="109"/>
        <v/>
      </c>
      <c r="BS244" s="303" t="str">
        <f t="shared" si="110"/>
        <v/>
      </c>
      <c r="BT244" s="104"/>
      <c r="BU244" s="68" t="str">
        <f t="shared" si="88"/>
        <v/>
      </c>
      <c r="BV244" s="91" t="str">
        <f t="shared" si="89"/>
        <v/>
      </c>
      <c r="BW244" s="91" t="str">
        <f t="shared" si="90"/>
        <v/>
      </c>
      <c r="BX244" s="91" t="str">
        <f t="shared" si="91"/>
        <v/>
      </c>
      <c r="BY244" s="91" t="str">
        <f t="shared" si="92"/>
        <v/>
      </c>
    </row>
    <row r="245" spans="1:77" x14ac:dyDescent="0.35">
      <c r="A245" s="73">
        <f>'Student Tracking'!A244</f>
        <v>0</v>
      </c>
      <c r="B245" s="73">
        <f>'Student Tracking'!B244</f>
        <v>0</v>
      </c>
      <c r="C245" s="74">
        <f>'Student Tracking'!D244</f>
        <v>0</v>
      </c>
      <c r="D245" s="184" t="str">
        <f>IF('Student Tracking'!E244,'Student Tracking'!E244,"")</f>
        <v/>
      </c>
      <c r="E245" s="184" t="str">
        <f>IF('Student Tracking'!F244,'Student Tracking'!F244,"")</f>
        <v/>
      </c>
      <c r="F245" s="182"/>
      <c r="G245" s="40"/>
      <c r="H245" s="40"/>
      <c r="I245" s="40"/>
      <c r="J245" s="40"/>
      <c r="K245" s="40"/>
      <c r="L245" s="40"/>
      <c r="M245" s="40"/>
      <c r="N245" s="40"/>
      <c r="O245" s="40"/>
      <c r="P245" s="40"/>
      <c r="Q245" s="40"/>
      <c r="R245" s="40"/>
      <c r="S245" s="40"/>
      <c r="T245" s="40"/>
      <c r="U245" s="40"/>
      <c r="V245" s="40"/>
      <c r="W245" s="40"/>
      <c r="X245" s="40"/>
      <c r="Y245" s="40"/>
      <c r="Z245" s="40"/>
      <c r="AA245" s="182"/>
      <c r="AB245" s="40"/>
      <c r="AC245" s="40"/>
      <c r="AD245" s="40"/>
      <c r="AE245" s="40"/>
      <c r="AF245" s="40"/>
      <c r="AG245" s="40"/>
      <c r="AH245" s="40"/>
      <c r="AI245" s="40"/>
      <c r="AJ245" s="40"/>
      <c r="AK245" s="40"/>
      <c r="AL245" s="40"/>
      <c r="AM245" s="40"/>
      <c r="AN245" s="40"/>
      <c r="AO245" s="40"/>
      <c r="AP245" s="40"/>
      <c r="AQ245" s="40"/>
      <c r="AR245" s="40"/>
      <c r="AS245" s="40"/>
      <c r="AT245" s="40"/>
      <c r="AU245" s="40"/>
      <c r="AW245" s="145" t="str">
        <f t="shared" si="93"/>
        <v/>
      </c>
      <c r="AX245" s="146" t="str">
        <f t="shared" si="94"/>
        <v/>
      </c>
      <c r="AY245" s="147" t="str">
        <f t="shared" si="95"/>
        <v xml:space="preserve"> </v>
      </c>
      <c r="AZ245" s="145" t="str">
        <f t="shared" si="96"/>
        <v/>
      </c>
      <c r="BA245" s="146" t="str">
        <f t="shared" si="97"/>
        <v/>
      </c>
      <c r="BB245" s="147" t="str">
        <f t="shared" si="98"/>
        <v xml:space="preserve"> </v>
      </c>
      <c r="BC245" s="145" t="str">
        <f t="shared" si="99"/>
        <v/>
      </c>
      <c r="BD245" s="146" t="str">
        <f t="shared" si="100"/>
        <v/>
      </c>
      <c r="BE245" s="147" t="str">
        <f t="shared" si="101"/>
        <v xml:space="preserve"> </v>
      </c>
      <c r="BF245" s="145" t="str">
        <f t="shared" si="102"/>
        <v/>
      </c>
      <c r="BG245" s="146" t="str">
        <f t="shared" si="103"/>
        <v/>
      </c>
      <c r="BH245" s="148" t="str">
        <f t="shared" si="104"/>
        <v xml:space="preserve"> </v>
      </c>
      <c r="BI245" s="69" t="str">
        <f t="shared" si="105"/>
        <v/>
      </c>
      <c r="BJ245" s="70" t="str">
        <f t="shared" si="106"/>
        <v/>
      </c>
      <c r="BK245" s="142" t="str">
        <f t="shared" si="107"/>
        <v xml:space="preserve"> </v>
      </c>
      <c r="BL245" s="104"/>
      <c r="BM245" s="68">
        <f>COUNTIF('Student Tracking'!G244:N244,"&gt;=1")</f>
        <v>0</v>
      </c>
      <c r="BN245" s="104">
        <f>COUNTIF('Student Tracking'!G244:N244,"0")</f>
        <v>0</v>
      </c>
      <c r="BO245" s="85">
        <f t="shared" si="108"/>
        <v>0</v>
      </c>
      <c r="BP245" s="104" t="str">
        <f t="shared" si="86"/>
        <v/>
      </c>
      <c r="BQ245" s="104" t="str">
        <f t="shared" si="87"/>
        <v/>
      </c>
      <c r="BR245" s="104" t="str">
        <f t="shared" si="109"/>
        <v/>
      </c>
      <c r="BS245" s="303" t="str">
        <f t="shared" si="110"/>
        <v/>
      </c>
      <c r="BT245" s="104"/>
      <c r="BU245" s="68" t="str">
        <f t="shared" si="88"/>
        <v/>
      </c>
      <c r="BV245" s="91" t="str">
        <f t="shared" si="89"/>
        <v/>
      </c>
      <c r="BW245" s="91" t="str">
        <f t="shared" si="90"/>
        <v/>
      </c>
      <c r="BX245" s="91" t="str">
        <f t="shared" si="91"/>
        <v/>
      </c>
      <c r="BY245" s="91" t="str">
        <f t="shared" si="92"/>
        <v/>
      </c>
    </row>
    <row r="246" spans="1:77" x14ac:dyDescent="0.35">
      <c r="A246" s="73">
        <f>'Student Tracking'!A245</f>
        <v>0</v>
      </c>
      <c r="B246" s="73">
        <f>'Student Tracking'!B245</f>
        <v>0</v>
      </c>
      <c r="C246" s="74">
        <f>'Student Tracking'!D245</f>
        <v>0</v>
      </c>
      <c r="D246" s="184" t="str">
        <f>IF('Student Tracking'!E245,'Student Tracking'!E245,"")</f>
        <v/>
      </c>
      <c r="E246" s="184" t="str">
        <f>IF('Student Tracking'!F245,'Student Tracking'!F245,"")</f>
        <v/>
      </c>
      <c r="F246" s="181"/>
      <c r="G246" s="39"/>
      <c r="H246" s="39"/>
      <c r="I246" s="39"/>
      <c r="J246" s="39"/>
      <c r="K246" s="39"/>
      <c r="L246" s="39"/>
      <c r="M246" s="39"/>
      <c r="N246" s="39"/>
      <c r="O246" s="39"/>
      <c r="P246" s="39"/>
      <c r="Q246" s="39"/>
      <c r="R246" s="39"/>
      <c r="S246" s="39"/>
      <c r="T246" s="39"/>
      <c r="U246" s="39"/>
      <c r="V246" s="39"/>
      <c r="W246" s="39"/>
      <c r="X246" s="39"/>
      <c r="Y246" s="39"/>
      <c r="Z246" s="39"/>
      <c r="AA246" s="181"/>
      <c r="AB246" s="39"/>
      <c r="AC246" s="39"/>
      <c r="AD246" s="39"/>
      <c r="AE246" s="39"/>
      <c r="AF246" s="39"/>
      <c r="AG246" s="39"/>
      <c r="AH246" s="39"/>
      <c r="AI246" s="39"/>
      <c r="AJ246" s="39"/>
      <c r="AK246" s="39"/>
      <c r="AL246" s="39"/>
      <c r="AM246" s="39"/>
      <c r="AN246" s="39"/>
      <c r="AO246" s="39"/>
      <c r="AP246" s="39"/>
      <c r="AQ246" s="39"/>
      <c r="AR246" s="39"/>
      <c r="AS246" s="39"/>
      <c r="AT246" s="39"/>
      <c r="AU246" s="39"/>
      <c r="AW246" s="145" t="str">
        <f t="shared" si="93"/>
        <v/>
      </c>
      <c r="AX246" s="146" t="str">
        <f t="shared" si="94"/>
        <v/>
      </c>
      <c r="AY246" s="147" t="str">
        <f t="shared" si="95"/>
        <v xml:space="preserve"> </v>
      </c>
      <c r="AZ246" s="145" t="str">
        <f t="shared" si="96"/>
        <v/>
      </c>
      <c r="BA246" s="146" t="str">
        <f t="shared" si="97"/>
        <v/>
      </c>
      <c r="BB246" s="147" t="str">
        <f t="shared" si="98"/>
        <v xml:space="preserve"> </v>
      </c>
      <c r="BC246" s="145" t="str">
        <f t="shared" si="99"/>
        <v/>
      </c>
      <c r="BD246" s="146" t="str">
        <f t="shared" si="100"/>
        <v/>
      </c>
      <c r="BE246" s="147" t="str">
        <f t="shared" si="101"/>
        <v xml:space="preserve"> </v>
      </c>
      <c r="BF246" s="145" t="str">
        <f t="shared" si="102"/>
        <v/>
      </c>
      <c r="BG246" s="146" t="str">
        <f t="shared" si="103"/>
        <v/>
      </c>
      <c r="BH246" s="148" t="str">
        <f t="shared" si="104"/>
        <v xml:space="preserve"> </v>
      </c>
      <c r="BI246" s="69" t="str">
        <f t="shared" si="105"/>
        <v/>
      </c>
      <c r="BJ246" s="70" t="str">
        <f t="shared" si="106"/>
        <v/>
      </c>
      <c r="BK246" s="142" t="str">
        <f t="shared" si="107"/>
        <v xml:space="preserve"> </v>
      </c>
      <c r="BL246" s="104"/>
      <c r="BM246" s="68">
        <f>COUNTIF('Student Tracking'!G245:N245,"&gt;=1")</f>
        <v>0</v>
      </c>
      <c r="BN246" s="104">
        <f>COUNTIF('Student Tracking'!G245:N245,"0")</f>
        <v>0</v>
      </c>
      <c r="BO246" s="85">
        <f t="shared" si="108"/>
        <v>0</v>
      </c>
      <c r="BP246" s="104" t="str">
        <f t="shared" si="86"/>
        <v/>
      </c>
      <c r="BQ246" s="104" t="str">
        <f t="shared" si="87"/>
        <v/>
      </c>
      <c r="BR246" s="104" t="str">
        <f t="shared" si="109"/>
        <v/>
      </c>
      <c r="BS246" s="303" t="str">
        <f t="shared" si="110"/>
        <v/>
      </c>
      <c r="BT246" s="104"/>
      <c r="BU246" s="68" t="str">
        <f t="shared" si="88"/>
        <v/>
      </c>
      <c r="BV246" s="91" t="str">
        <f t="shared" si="89"/>
        <v/>
      </c>
      <c r="BW246" s="91" t="str">
        <f t="shared" si="90"/>
        <v/>
      </c>
      <c r="BX246" s="91" t="str">
        <f t="shared" si="91"/>
        <v/>
      </c>
      <c r="BY246" s="91" t="str">
        <f t="shared" si="92"/>
        <v/>
      </c>
    </row>
    <row r="247" spans="1:77" x14ac:dyDescent="0.35">
      <c r="A247" s="73">
        <f>'Student Tracking'!A246</f>
        <v>0</v>
      </c>
      <c r="B247" s="73">
        <f>'Student Tracking'!B246</f>
        <v>0</v>
      </c>
      <c r="C247" s="74">
        <f>'Student Tracking'!D246</f>
        <v>0</v>
      </c>
      <c r="D247" s="184" t="str">
        <f>IF('Student Tracking'!E246,'Student Tracking'!E246,"")</f>
        <v/>
      </c>
      <c r="E247" s="184" t="str">
        <f>IF('Student Tracking'!F246,'Student Tracking'!F246,"")</f>
        <v/>
      </c>
      <c r="F247" s="182"/>
      <c r="G247" s="40"/>
      <c r="H247" s="40"/>
      <c r="I247" s="40"/>
      <c r="J247" s="40"/>
      <c r="K247" s="40"/>
      <c r="L247" s="40"/>
      <c r="M247" s="40"/>
      <c r="N247" s="40"/>
      <c r="O247" s="40"/>
      <c r="P247" s="40"/>
      <c r="Q247" s="40"/>
      <c r="R247" s="40"/>
      <c r="S247" s="40"/>
      <c r="T247" s="40"/>
      <c r="U247" s="40"/>
      <c r="V247" s="40"/>
      <c r="W247" s="40"/>
      <c r="X247" s="40"/>
      <c r="Y247" s="40"/>
      <c r="Z247" s="40"/>
      <c r="AA247" s="182"/>
      <c r="AB247" s="40"/>
      <c r="AC247" s="40"/>
      <c r="AD247" s="40"/>
      <c r="AE247" s="40"/>
      <c r="AF247" s="40"/>
      <c r="AG247" s="40"/>
      <c r="AH247" s="40"/>
      <c r="AI247" s="40"/>
      <c r="AJ247" s="40"/>
      <c r="AK247" s="40"/>
      <c r="AL247" s="40"/>
      <c r="AM247" s="40"/>
      <c r="AN247" s="40"/>
      <c r="AO247" s="40"/>
      <c r="AP247" s="40"/>
      <c r="AQ247" s="40"/>
      <c r="AR247" s="40"/>
      <c r="AS247" s="40"/>
      <c r="AT247" s="40"/>
      <c r="AU247" s="40"/>
      <c r="AW247" s="145" t="str">
        <f t="shared" si="93"/>
        <v/>
      </c>
      <c r="AX247" s="146" t="str">
        <f t="shared" si="94"/>
        <v/>
      </c>
      <c r="AY247" s="147" t="str">
        <f t="shared" si="95"/>
        <v xml:space="preserve"> </v>
      </c>
      <c r="AZ247" s="145" t="str">
        <f t="shared" si="96"/>
        <v/>
      </c>
      <c r="BA247" s="146" t="str">
        <f t="shared" si="97"/>
        <v/>
      </c>
      <c r="BB247" s="147" t="str">
        <f t="shared" si="98"/>
        <v xml:space="preserve"> </v>
      </c>
      <c r="BC247" s="145" t="str">
        <f t="shared" si="99"/>
        <v/>
      </c>
      <c r="BD247" s="146" t="str">
        <f t="shared" si="100"/>
        <v/>
      </c>
      <c r="BE247" s="147" t="str">
        <f t="shared" si="101"/>
        <v xml:space="preserve"> </v>
      </c>
      <c r="BF247" s="145" t="str">
        <f t="shared" si="102"/>
        <v/>
      </c>
      <c r="BG247" s="146" t="str">
        <f t="shared" si="103"/>
        <v/>
      </c>
      <c r="BH247" s="148" t="str">
        <f t="shared" si="104"/>
        <v xml:space="preserve"> </v>
      </c>
      <c r="BI247" s="69" t="str">
        <f t="shared" si="105"/>
        <v/>
      </c>
      <c r="BJ247" s="70" t="str">
        <f t="shared" si="106"/>
        <v/>
      </c>
      <c r="BK247" s="142" t="str">
        <f t="shared" si="107"/>
        <v xml:space="preserve"> </v>
      </c>
      <c r="BL247" s="104"/>
      <c r="BM247" s="68">
        <f>COUNTIF('Student Tracking'!G246:N246,"&gt;=1")</f>
        <v>0</v>
      </c>
      <c r="BN247" s="104">
        <f>COUNTIF('Student Tracking'!G246:N246,"0")</f>
        <v>0</v>
      </c>
      <c r="BO247" s="85">
        <f t="shared" si="108"/>
        <v>0</v>
      </c>
      <c r="BP247" s="104" t="str">
        <f t="shared" si="86"/>
        <v/>
      </c>
      <c r="BQ247" s="104" t="str">
        <f t="shared" si="87"/>
        <v/>
      </c>
      <c r="BR247" s="104" t="str">
        <f t="shared" si="109"/>
        <v/>
      </c>
      <c r="BS247" s="303" t="str">
        <f t="shared" si="110"/>
        <v/>
      </c>
      <c r="BT247" s="104"/>
      <c r="BU247" s="68" t="str">
        <f t="shared" si="88"/>
        <v/>
      </c>
      <c r="BV247" s="91" t="str">
        <f t="shared" si="89"/>
        <v/>
      </c>
      <c r="BW247" s="91" t="str">
        <f t="shared" si="90"/>
        <v/>
      </c>
      <c r="BX247" s="91" t="str">
        <f t="shared" si="91"/>
        <v/>
      </c>
      <c r="BY247" s="91" t="str">
        <f t="shared" si="92"/>
        <v/>
      </c>
    </row>
    <row r="248" spans="1:77" x14ac:dyDescent="0.35">
      <c r="A248" s="73">
        <f>'Student Tracking'!A247</f>
        <v>0</v>
      </c>
      <c r="B248" s="73">
        <f>'Student Tracking'!B247</f>
        <v>0</v>
      </c>
      <c r="C248" s="74">
        <f>'Student Tracking'!D247</f>
        <v>0</v>
      </c>
      <c r="D248" s="184" t="str">
        <f>IF('Student Tracking'!E247,'Student Tracking'!E247,"")</f>
        <v/>
      </c>
      <c r="E248" s="184" t="str">
        <f>IF('Student Tracking'!F247,'Student Tracking'!F247,"")</f>
        <v/>
      </c>
      <c r="F248" s="181"/>
      <c r="G248" s="39"/>
      <c r="H248" s="39"/>
      <c r="I248" s="39"/>
      <c r="J248" s="39"/>
      <c r="K248" s="39"/>
      <c r="L248" s="39"/>
      <c r="M248" s="39"/>
      <c r="N248" s="39"/>
      <c r="O248" s="39"/>
      <c r="P248" s="39"/>
      <c r="Q248" s="39"/>
      <c r="R248" s="39"/>
      <c r="S248" s="39"/>
      <c r="T248" s="39"/>
      <c r="U248" s="39"/>
      <c r="V248" s="39"/>
      <c r="W248" s="39"/>
      <c r="X248" s="39"/>
      <c r="Y248" s="39"/>
      <c r="Z248" s="39"/>
      <c r="AA248" s="181"/>
      <c r="AB248" s="39"/>
      <c r="AC248" s="39"/>
      <c r="AD248" s="39"/>
      <c r="AE248" s="39"/>
      <c r="AF248" s="39"/>
      <c r="AG248" s="39"/>
      <c r="AH248" s="39"/>
      <c r="AI248" s="39"/>
      <c r="AJ248" s="39"/>
      <c r="AK248" s="39"/>
      <c r="AL248" s="39"/>
      <c r="AM248" s="39"/>
      <c r="AN248" s="39"/>
      <c r="AO248" s="39"/>
      <c r="AP248" s="39"/>
      <c r="AQ248" s="39"/>
      <c r="AR248" s="39"/>
      <c r="AS248" s="39"/>
      <c r="AT248" s="39"/>
      <c r="AU248" s="39"/>
      <c r="AW248" s="145" t="str">
        <f t="shared" si="93"/>
        <v/>
      </c>
      <c r="AX248" s="146" t="str">
        <f t="shared" si="94"/>
        <v/>
      </c>
      <c r="AY248" s="147" t="str">
        <f t="shared" si="95"/>
        <v xml:space="preserve"> </v>
      </c>
      <c r="AZ248" s="145" t="str">
        <f t="shared" si="96"/>
        <v/>
      </c>
      <c r="BA248" s="146" t="str">
        <f t="shared" si="97"/>
        <v/>
      </c>
      <c r="BB248" s="147" t="str">
        <f t="shared" si="98"/>
        <v xml:space="preserve"> </v>
      </c>
      <c r="BC248" s="145" t="str">
        <f t="shared" si="99"/>
        <v/>
      </c>
      <c r="BD248" s="146" t="str">
        <f t="shared" si="100"/>
        <v/>
      </c>
      <c r="BE248" s="147" t="str">
        <f t="shared" si="101"/>
        <v xml:space="preserve"> </v>
      </c>
      <c r="BF248" s="145" t="str">
        <f t="shared" si="102"/>
        <v/>
      </c>
      <c r="BG248" s="146" t="str">
        <f t="shared" si="103"/>
        <v/>
      </c>
      <c r="BH248" s="148" t="str">
        <f t="shared" si="104"/>
        <v xml:space="preserve"> </v>
      </c>
      <c r="BI248" s="69" t="str">
        <f t="shared" si="105"/>
        <v/>
      </c>
      <c r="BJ248" s="70" t="str">
        <f t="shared" si="106"/>
        <v/>
      </c>
      <c r="BK248" s="142" t="str">
        <f t="shared" si="107"/>
        <v xml:space="preserve"> </v>
      </c>
      <c r="BL248" s="104"/>
      <c r="BM248" s="68">
        <f>COUNTIF('Student Tracking'!G247:N247,"&gt;=1")</f>
        <v>0</v>
      </c>
      <c r="BN248" s="104">
        <f>COUNTIF('Student Tracking'!G247:N247,"0")</f>
        <v>0</v>
      </c>
      <c r="BO248" s="85">
        <f t="shared" si="108"/>
        <v>0</v>
      </c>
      <c r="BP248" s="104" t="str">
        <f t="shared" si="86"/>
        <v/>
      </c>
      <c r="BQ248" s="104" t="str">
        <f t="shared" si="87"/>
        <v/>
      </c>
      <c r="BR248" s="104" t="str">
        <f t="shared" si="109"/>
        <v/>
      </c>
      <c r="BS248" s="303" t="str">
        <f t="shared" si="110"/>
        <v/>
      </c>
      <c r="BT248" s="104"/>
      <c r="BU248" s="68" t="str">
        <f t="shared" si="88"/>
        <v/>
      </c>
      <c r="BV248" s="91" t="str">
        <f t="shared" si="89"/>
        <v/>
      </c>
      <c r="BW248" s="91" t="str">
        <f t="shared" si="90"/>
        <v/>
      </c>
      <c r="BX248" s="91" t="str">
        <f t="shared" si="91"/>
        <v/>
      </c>
      <c r="BY248" s="91" t="str">
        <f t="shared" si="92"/>
        <v/>
      </c>
    </row>
    <row r="249" spans="1:77" x14ac:dyDescent="0.35">
      <c r="A249" s="73">
        <f>'Student Tracking'!A248</f>
        <v>0</v>
      </c>
      <c r="B249" s="73">
        <f>'Student Tracking'!B248</f>
        <v>0</v>
      </c>
      <c r="C249" s="74">
        <f>'Student Tracking'!D248</f>
        <v>0</v>
      </c>
      <c r="D249" s="184" t="str">
        <f>IF('Student Tracking'!E248,'Student Tracking'!E248,"")</f>
        <v/>
      </c>
      <c r="E249" s="184" t="str">
        <f>IF('Student Tracking'!F248,'Student Tracking'!F248,"")</f>
        <v/>
      </c>
      <c r="F249" s="182"/>
      <c r="G249" s="40"/>
      <c r="H249" s="40"/>
      <c r="I249" s="40"/>
      <c r="J249" s="40"/>
      <c r="K249" s="40"/>
      <c r="L249" s="40"/>
      <c r="M249" s="40"/>
      <c r="N249" s="40"/>
      <c r="O249" s="40"/>
      <c r="P249" s="40"/>
      <c r="Q249" s="40"/>
      <c r="R249" s="40"/>
      <c r="S249" s="40"/>
      <c r="T249" s="40"/>
      <c r="U249" s="40"/>
      <c r="V249" s="40"/>
      <c r="W249" s="40"/>
      <c r="X249" s="40"/>
      <c r="Y249" s="40"/>
      <c r="Z249" s="40"/>
      <c r="AA249" s="182"/>
      <c r="AB249" s="40"/>
      <c r="AC249" s="40"/>
      <c r="AD249" s="40"/>
      <c r="AE249" s="40"/>
      <c r="AF249" s="40"/>
      <c r="AG249" s="40"/>
      <c r="AH249" s="40"/>
      <c r="AI249" s="40"/>
      <c r="AJ249" s="40"/>
      <c r="AK249" s="40"/>
      <c r="AL249" s="40"/>
      <c r="AM249" s="40"/>
      <c r="AN249" s="40"/>
      <c r="AO249" s="40"/>
      <c r="AP249" s="40"/>
      <c r="AQ249" s="40"/>
      <c r="AR249" s="40"/>
      <c r="AS249" s="40"/>
      <c r="AT249" s="40"/>
      <c r="AU249" s="40"/>
      <c r="AW249" s="145" t="str">
        <f t="shared" si="93"/>
        <v/>
      </c>
      <c r="AX249" s="146" t="str">
        <f t="shared" si="94"/>
        <v/>
      </c>
      <c r="AY249" s="147" t="str">
        <f t="shared" si="95"/>
        <v xml:space="preserve"> </v>
      </c>
      <c r="AZ249" s="145" t="str">
        <f t="shared" si="96"/>
        <v/>
      </c>
      <c r="BA249" s="146" t="str">
        <f t="shared" si="97"/>
        <v/>
      </c>
      <c r="BB249" s="147" t="str">
        <f t="shared" si="98"/>
        <v xml:space="preserve"> </v>
      </c>
      <c r="BC249" s="145" t="str">
        <f t="shared" si="99"/>
        <v/>
      </c>
      <c r="BD249" s="146" t="str">
        <f t="shared" si="100"/>
        <v/>
      </c>
      <c r="BE249" s="147" t="str">
        <f t="shared" si="101"/>
        <v xml:space="preserve"> </v>
      </c>
      <c r="BF249" s="145" t="str">
        <f t="shared" si="102"/>
        <v/>
      </c>
      <c r="BG249" s="146" t="str">
        <f t="shared" si="103"/>
        <v/>
      </c>
      <c r="BH249" s="148" t="str">
        <f t="shared" si="104"/>
        <v xml:space="preserve"> </v>
      </c>
      <c r="BI249" s="69" t="str">
        <f t="shared" si="105"/>
        <v/>
      </c>
      <c r="BJ249" s="70" t="str">
        <f t="shared" si="106"/>
        <v/>
      </c>
      <c r="BK249" s="142" t="str">
        <f t="shared" si="107"/>
        <v xml:space="preserve"> </v>
      </c>
      <c r="BL249" s="104"/>
      <c r="BM249" s="68">
        <f>COUNTIF('Student Tracking'!G248:N248,"&gt;=1")</f>
        <v>0</v>
      </c>
      <c r="BN249" s="104">
        <f>COUNTIF('Student Tracking'!G248:N248,"0")</f>
        <v>0</v>
      </c>
      <c r="BO249" s="85">
        <f t="shared" si="108"/>
        <v>0</v>
      </c>
      <c r="BP249" s="104" t="str">
        <f t="shared" si="86"/>
        <v/>
      </c>
      <c r="BQ249" s="104" t="str">
        <f t="shared" si="87"/>
        <v/>
      </c>
      <c r="BR249" s="104" t="str">
        <f t="shared" si="109"/>
        <v/>
      </c>
      <c r="BS249" s="303" t="str">
        <f t="shared" si="110"/>
        <v/>
      </c>
      <c r="BT249" s="104"/>
      <c r="BU249" s="68" t="str">
        <f t="shared" si="88"/>
        <v/>
      </c>
      <c r="BV249" s="91" t="str">
        <f t="shared" si="89"/>
        <v/>
      </c>
      <c r="BW249" s="91" t="str">
        <f t="shared" si="90"/>
        <v/>
      </c>
      <c r="BX249" s="91" t="str">
        <f t="shared" si="91"/>
        <v/>
      </c>
      <c r="BY249" s="91" t="str">
        <f t="shared" si="92"/>
        <v/>
      </c>
    </row>
    <row r="250" spans="1:77" x14ac:dyDescent="0.35">
      <c r="A250" s="73">
        <f>'Student Tracking'!A249</f>
        <v>0</v>
      </c>
      <c r="B250" s="73">
        <f>'Student Tracking'!B249</f>
        <v>0</v>
      </c>
      <c r="C250" s="74">
        <f>'Student Tracking'!D249</f>
        <v>0</v>
      </c>
      <c r="D250" s="184" t="str">
        <f>IF('Student Tracking'!E249,'Student Tracking'!E249,"")</f>
        <v/>
      </c>
      <c r="E250" s="184" t="str">
        <f>IF('Student Tracking'!F249,'Student Tracking'!F249,"")</f>
        <v/>
      </c>
      <c r="F250" s="181"/>
      <c r="G250" s="39"/>
      <c r="H250" s="39"/>
      <c r="I250" s="39"/>
      <c r="J250" s="39"/>
      <c r="K250" s="39"/>
      <c r="L250" s="39"/>
      <c r="M250" s="39"/>
      <c r="N250" s="39"/>
      <c r="O250" s="39"/>
      <c r="P250" s="39"/>
      <c r="Q250" s="39"/>
      <c r="R250" s="39"/>
      <c r="S250" s="39"/>
      <c r="T250" s="39"/>
      <c r="U250" s="39"/>
      <c r="V250" s="39"/>
      <c r="W250" s="39"/>
      <c r="X250" s="39"/>
      <c r="Y250" s="39"/>
      <c r="Z250" s="39"/>
      <c r="AA250" s="181"/>
      <c r="AB250" s="39"/>
      <c r="AC250" s="39"/>
      <c r="AD250" s="39"/>
      <c r="AE250" s="39"/>
      <c r="AF250" s="39"/>
      <c r="AG250" s="39"/>
      <c r="AH250" s="39"/>
      <c r="AI250" s="39"/>
      <c r="AJ250" s="39"/>
      <c r="AK250" s="39"/>
      <c r="AL250" s="39"/>
      <c r="AM250" s="39"/>
      <c r="AN250" s="39"/>
      <c r="AO250" s="39"/>
      <c r="AP250" s="39"/>
      <c r="AQ250" s="39"/>
      <c r="AR250" s="39"/>
      <c r="AS250" s="39"/>
      <c r="AT250" s="39"/>
      <c r="AU250" s="39"/>
      <c r="AW250" s="145" t="str">
        <f t="shared" si="93"/>
        <v/>
      </c>
      <c r="AX250" s="146" t="str">
        <f t="shared" si="94"/>
        <v/>
      </c>
      <c r="AY250" s="147" t="str">
        <f t="shared" si="95"/>
        <v xml:space="preserve"> </v>
      </c>
      <c r="AZ250" s="145" t="str">
        <f t="shared" si="96"/>
        <v/>
      </c>
      <c r="BA250" s="146" t="str">
        <f t="shared" si="97"/>
        <v/>
      </c>
      <c r="BB250" s="147" t="str">
        <f t="shared" si="98"/>
        <v xml:space="preserve"> </v>
      </c>
      <c r="BC250" s="145" t="str">
        <f t="shared" si="99"/>
        <v/>
      </c>
      <c r="BD250" s="146" t="str">
        <f t="shared" si="100"/>
        <v/>
      </c>
      <c r="BE250" s="147" t="str">
        <f t="shared" si="101"/>
        <v xml:space="preserve"> </v>
      </c>
      <c r="BF250" s="145" t="str">
        <f t="shared" si="102"/>
        <v/>
      </c>
      <c r="BG250" s="146" t="str">
        <f t="shared" si="103"/>
        <v/>
      </c>
      <c r="BH250" s="148" t="str">
        <f t="shared" si="104"/>
        <v xml:space="preserve"> </v>
      </c>
      <c r="BI250" s="69" t="str">
        <f t="shared" si="105"/>
        <v/>
      </c>
      <c r="BJ250" s="70" t="str">
        <f t="shared" si="106"/>
        <v/>
      </c>
      <c r="BK250" s="142" t="str">
        <f t="shared" si="107"/>
        <v xml:space="preserve"> </v>
      </c>
      <c r="BL250" s="104"/>
      <c r="BM250" s="68">
        <f>COUNTIF('Student Tracking'!G249:N249,"&gt;=1")</f>
        <v>0</v>
      </c>
      <c r="BN250" s="104">
        <f>COUNTIF('Student Tracking'!G249:N249,"0")</f>
        <v>0</v>
      </c>
      <c r="BO250" s="85">
        <f t="shared" si="108"/>
        <v>0</v>
      </c>
      <c r="BP250" s="104" t="str">
        <f t="shared" si="86"/>
        <v/>
      </c>
      <c r="BQ250" s="104" t="str">
        <f t="shared" si="87"/>
        <v/>
      </c>
      <c r="BR250" s="104" t="str">
        <f t="shared" si="109"/>
        <v/>
      </c>
      <c r="BS250" s="303" t="str">
        <f t="shared" si="110"/>
        <v/>
      </c>
      <c r="BT250" s="104"/>
      <c r="BU250" s="68" t="str">
        <f t="shared" si="88"/>
        <v/>
      </c>
      <c r="BV250" s="91" t="str">
        <f t="shared" si="89"/>
        <v/>
      </c>
      <c r="BW250" s="91" t="str">
        <f t="shared" si="90"/>
        <v/>
      </c>
      <c r="BX250" s="91" t="str">
        <f t="shared" si="91"/>
        <v/>
      </c>
      <c r="BY250" s="91" t="str">
        <f t="shared" si="92"/>
        <v/>
      </c>
    </row>
    <row r="251" spans="1:77" x14ac:dyDescent="0.35">
      <c r="A251" s="73">
        <f>'Student Tracking'!A250</f>
        <v>0</v>
      </c>
      <c r="B251" s="73">
        <f>'Student Tracking'!B250</f>
        <v>0</v>
      </c>
      <c r="C251" s="74">
        <f>'Student Tracking'!D250</f>
        <v>0</v>
      </c>
      <c r="D251" s="184" t="str">
        <f>IF('Student Tracking'!E250,'Student Tracking'!E250,"")</f>
        <v/>
      </c>
      <c r="E251" s="184" t="str">
        <f>IF('Student Tracking'!F250,'Student Tracking'!F250,"")</f>
        <v/>
      </c>
      <c r="F251" s="182"/>
      <c r="G251" s="40"/>
      <c r="H251" s="40"/>
      <c r="I251" s="40"/>
      <c r="J251" s="40"/>
      <c r="K251" s="40"/>
      <c r="L251" s="40"/>
      <c r="M251" s="40"/>
      <c r="N251" s="40"/>
      <c r="O251" s="40"/>
      <c r="P251" s="40"/>
      <c r="Q251" s="40"/>
      <c r="R251" s="40"/>
      <c r="S251" s="40"/>
      <c r="T251" s="40"/>
      <c r="U251" s="40"/>
      <c r="V251" s="40"/>
      <c r="W251" s="40"/>
      <c r="X251" s="40"/>
      <c r="Y251" s="40"/>
      <c r="Z251" s="40"/>
      <c r="AA251" s="182"/>
      <c r="AB251" s="40"/>
      <c r="AC251" s="40"/>
      <c r="AD251" s="40"/>
      <c r="AE251" s="40"/>
      <c r="AF251" s="40"/>
      <c r="AG251" s="40"/>
      <c r="AH251" s="40"/>
      <c r="AI251" s="40"/>
      <c r="AJ251" s="40"/>
      <c r="AK251" s="40"/>
      <c r="AL251" s="40"/>
      <c r="AM251" s="40"/>
      <c r="AN251" s="40"/>
      <c r="AO251" s="40"/>
      <c r="AP251" s="40"/>
      <c r="AQ251" s="40"/>
      <c r="AR251" s="40"/>
      <c r="AS251" s="40"/>
      <c r="AT251" s="40"/>
      <c r="AU251" s="40"/>
      <c r="AW251" s="145" t="str">
        <f t="shared" si="93"/>
        <v/>
      </c>
      <c r="AX251" s="146" t="str">
        <f t="shared" si="94"/>
        <v/>
      </c>
      <c r="AY251" s="147" t="str">
        <f t="shared" si="95"/>
        <v xml:space="preserve"> </v>
      </c>
      <c r="AZ251" s="145" t="str">
        <f t="shared" si="96"/>
        <v/>
      </c>
      <c r="BA251" s="146" t="str">
        <f t="shared" si="97"/>
        <v/>
      </c>
      <c r="BB251" s="147" t="str">
        <f t="shared" si="98"/>
        <v xml:space="preserve"> </v>
      </c>
      <c r="BC251" s="145" t="str">
        <f t="shared" si="99"/>
        <v/>
      </c>
      <c r="BD251" s="146" t="str">
        <f t="shared" si="100"/>
        <v/>
      </c>
      <c r="BE251" s="147" t="str">
        <f t="shared" si="101"/>
        <v xml:space="preserve"> </v>
      </c>
      <c r="BF251" s="145" t="str">
        <f t="shared" si="102"/>
        <v/>
      </c>
      <c r="BG251" s="146" t="str">
        <f t="shared" si="103"/>
        <v/>
      </c>
      <c r="BH251" s="148" t="str">
        <f t="shared" si="104"/>
        <v xml:space="preserve"> </v>
      </c>
      <c r="BI251" s="69" t="str">
        <f t="shared" si="105"/>
        <v/>
      </c>
      <c r="BJ251" s="70" t="str">
        <f t="shared" si="106"/>
        <v/>
      </c>
      <c r="BK251" s="142" t="str">
        <f t="shared" si="107"/>
        <v xml:space="preserve"> </v>
      </c>
      <c r="BL251" s="104"/>
      <c r="BM251" s="68">
        <f>COUNTIF('Student Tracking'!G250:N250,"&gt;=1")</f>
        <v>0</v>
      </c>
      <c r="BN251" s="104">
        <f>COUNTIF('Student Tracking'!G250:N250,"0")</f>
        <v>0</v>
      </c>
      <c r="BO251" s="85">
        <f t="shared" si="108"/>
        <v>0</v>
      </c>
      <c r="BP251" s="104" t="str">
        <f t="shared" si="86"/>
        <v/>
      </c>
      <c r="BQ251" s="104" t="str">
        <f t="shared" si="87"/>
        <v/>
      </c>
      <c r="BR251" s="104" t="str">
        <f t="shared" si="109"/>
        <v/>
      </c>
      <c r="BS251" s="303" t="str">
        <f t="shared" si="110"/>
        <v/>
      </c>
      <c r="BT251" s="104"/>
      <c r="BU251" s="68" t="str">
        <f t="shared" si="88"/>
        <v/>
      </c>
      <c r="BV251" s="91" t="str">
        <f t="shared" si="89"/>
        <v/>
      </c>
      <c r="BW251" s="91" t="str">
        <f t="shared" si="90"/>
        <v/>
      </c>
      <c r="BX251" s="91" t="str">
        <f t="shared" si="91"/>
        <v/>
      </c>
      <c r="BY251" s="91" t="str">
        <f t="shared" si="92"/>
        <v/>
      </c>
    </row>
    <row r="252" spans="1:77" x14ac:dyDescent="0.35">
      <c r="A252" s="73">
        <f>'Student Tracking'!A251</f>
        <v>0</v>
      </c>
      <c r="B252" s="73">
        <f>'Student Tracking'!B251</f>
        <v>0</v>
      </c>
      <c r="C252" s="74">
        <f>'Student Tracking'!D251</f>
        <v>0</v>
      </c>
      <c r="D252" s="184" t="str">
        <f>IF('Student Tracking'!E251,'Student Tracking'!E251,"")</f>
        <v/>
      </c>
      <c r="E252" s="184" t="str">
        <f>IF('Student Tracking'!F251,'Student Tracking'!F251,"")</f>
        <v/>
      </c>
      <c r="F252" s="181"/>
      <c r="G252" s="39"/>
      <c r="H252" s="39"/>
      <c r="I252" s="39"/>
      <c r="J252" s="39"/>
      <c r="K252" s="39"/>
      <c r="L252" s="39"/>
      <c r="M252" s="39"/>
      <c r="N252" s="39"/>
      <c r="O252" s="39"/>
      <c r="P252" s="39"/>
      <c r="Q252" s="39"/>
      <c r="R252" s="39"/>
      <c r="S252" s="39"/>
      <c r="T252" s="39"/>
      <c r="U252" s="39"/>
      <c r="V252" s="39"/>
      <c r="W252" s="39"/>
      <c r="X252" s="39"/>
      <c r="Y252" s="39"/>
      <c r="Z252" s="39"/>
      <c r="AA252" s="181"/>
      <c r="AB252" s="39"/>
      <c r="AC252" s="39"/>
      <c r="AD252" s="39"/>
      <c r="AE252" s="39"/>
      <c r="AF252" s="39"/>
      <c r="AG252" s="39"/>
      <c r="AH252" s="39"/>
      <c r="AI252" s="39"/>
      <c r="AJ252" s="39"/>
      <c r="AK252" s="39"/>
      <c r="AL252" s="39"/>
      <c r="AM252" s="39"/>
      <c r="AN252" s="39"/>
      <c r="AO252" s="39"/>
      <c r="AP252" s="39"/>
      <c r="AQ252" s="39"/>
      <c r="AR252" s="39"/>
      <c r="AS252" s="39"/>
      <c r="AT252" s="39"/>
      <c r="AU252" s="39"/>
      <c r="AW252" s="145" t="str">
        <f t="shared" si="93"/>
        <v/>
      </c>
      <c r="AX252" s="146" t="str">
        <f t="shared" si="94"/>
        <v/>
      </c>
      <c r="AY252" s="147" t="str">
        <f t="shared" si="95"/>
        <v xml:space="preserve"> </v>
      </c>
      <c r="AZ252" s="145" t="str">
        <f t="shared" si="96"/>
        <v/>
      </c>
      <c r="BA252" s="146" t="str">
        <f t="shared" si="97"/>
        <v/>
      </c>
      <c r="BB252" s="147" t="str">
        <f t="shared" si="98"/>
        <v xml:space="preserve"> </v>
      </c>
      <c r="BC252" s="145" t="str">
        <f t="shared" si="99"/>
        <v/>
      </c>
      <c r="BD252" s="146" t="str">
        <f t="shared" si="100"/>
        <v/>
      </c>
      <c r="BE252" s="147" t="str">
        <f t="shared" si="101"/>
        <v xml:space="preserve"> </v>
      </c>
      <c r="BF252" s="145" t="str">
        <f t="shared" si="102"/>
        <v/>
      </c>
      <c r="BG252" s="146" t="str">
        <f t="shared" si="103"/>
        <v/>
      </c>
      <c r="BH252" s="148" t="str">
        <f t="shared" si="104"/>
        <v xml:space="preserve"> </v>
      </c>
      <c r="BI252" s="69" t="str">
        <f t="shared" si="105"/>
        <v/>
      </c>
      <c r="BJ252" s="70" t="str">
        <f t="shared" si="106"/>
        <v/>
      </c>
      <c r="BK252" s="142" t="str">
        <f t="shared" si="107"/>
        <v xml:space="preserve"> </v>
      </c>
      <c r="BL252" s="104"/>
      <c r="BM252" s="68">
        <f>COUNTIF('Student Tracking'!G251:N251,"&gt;=1")</f>
        <v>0</v>
      </c>
      <c r="BN252" s="104">
        <f>COUNTIF('Student Tracking'!G251:N251,"0")</f>
        <v>0</v>
      </c>
      <c r="BO252" s="85">
        <f t="shared" si="108"/>
        <v>0</v>
      </c>
      <c r="BP252" s="104" t="str">
        <f t="shared" si="86"/>
        <v/>
      </c>
      <c r="BQ252" s="104" t="str">
        <f t="shared" si="87"/>
        <v/>
      </c>
      <c r="BR252" s="104" t="str">
        <f t="shared" si="109"/>
        <v/>
      </c>
      <c r="BS252" s="303" t="str">
        <f t="shared" si="110"/>
        <v/>
      </c>
      <c r="BT252" s="104"/>
      <c r="BU252" s="68" t="str">
        <f t="shared" si="88"/>
        <v/>
      </c>
      <c r="BV252" s="91" t="str">
        <f t="shared" si="89"/>
        <v/>
      </c>
      <c r="BW252" s="91" t="str">
        <f t="shared" si="90"/>
        <v/>
      </c>
      <c r="BX252" s="91" t="str">
        <f t="shared" si="91"/>
        <v/>
      </c>
      <c r="BY252" s="91" t="str">
        <f t="shared" si="92"/>
        <v/>
      </c>
    </row>
    <row r="253" spans="1:77" x14ac:dyDescent="0.35">
      <c r="A253" s="73">
        <f>'Student Tracking'!A252</f>
        <v>0</v>
      </c>
      <c r="B253" s="73">
        <f>'Student Tracking'!B252</f>
        <v>0</v>
      </c>
      <c r="C253" s="74">
        <f>'Student Tracking'!D252</f>
        <v>0</v>
      </c>
      <c r="D253" s="184" t="str">
        <f>IF('Student Tracking'!E252,'Student Tracking'!E252,"")</f>
        <v/>
      </c>
      <c r="E253" s="184" t="str">
        <f>IF('Student Tracking'!F252,'Student Tracking'!F252,"")</f>
        <v/>
      </c>
      <c r="F253" s="182"/>
      <c r="G253" s="40"/>
      <c r="H253" s="40"/>
      <c r="I253" s="40"/>
      <c r="J253" s="40"/>
      <c r="K253" s="40"/>
      <c r="L253" s="40"/>
      <c r="M253" s="40"/>
      <c r="N253" s="40"/>
      <c r="O253" s="40"/>
      <c r="P253" s="40"/>
      <c r="Q253" s="40"/>
      <c r="R253" s="40"/>
      <c r="S253" s="40"/>
      <c r="T253" s="40"/>
      <c r="U253" s="40"/>
      <c r="V253" s="40"/>
      <c r="W253" s="40"/>
      <c r="X253" s="40"/>
      <c r="Y253" s="40"/>
      <c r="Z253" s="40"/>
      <c r="AA253" s="182"/>
      <c r="AB253" s="40"/>
      <c r="AC253" s="40"/>
      <c r="AD253" s="40"/>
      <c r="AE253" s="40"/>
      <c r="AF253" s="40"/>
      <c r="AG253" s="40"/>
      <c r="AH253" s="40"/>
      <c r="AI253" s="40"/>
      <c r="AJ253" s="40"/>
      <c r="AK253" s="40"/>
      <c r="AL253" s="40"/>
      <c r="AM253" s="40"/>
      <c r="AN253" s="40"/>
      <c r="AO253" s="40"/>
      <c r="AP253" s="40"/>
      <c r="AQ253" s="40"/>
      <c r="AR253" s="40"/>
      <c r="AS253" s="40"/>
      <c r="AT253" s="40"/>
      <c r="AU253" s="40"/>
      <c r="AW253" s="145" t="str">
        <f t="shared" si="93"/>
        <v/>
      </c>
      <c r="AX253" s="146" t="str">
        <f t="shared" si="94"/>
        <v/>
      </c>
      <c r="AY253" s="147" t="str">
        <f t="shared" si="95"/>
        <v xml:space="preserve"> </v>
      </c>
      <c r="AZ253" s="145" t="str">
        <f t="shared" si="96"/>
        <v/>
      </c>
      <c r="BA253" s="146" t="str">
        <f t="shared" si="97"/>
        <v/>
      </c>
      <c r="BB253" s="147" t="str">
        <f t="shared" si="98"/>
        <v xml:space="preserve"> </v>
      </c>
      <c r="BC253" s="145" t="str">
        <f t="shared" si="99"/>
        <v/>
      </c>
      <c r="BD253" s="146" t="str">
        <f t="shared" si="100"/>
        <v/>
      </c>
      <c r="BE253" s="147" t="str">
        <f t="shared" si="101"/>
        <v xml:space="preserve"> </v>
      </c>
      <c r="BF253" s="145" t="str">
        <f t="shared" si="102"/>
        <v/>
      </c>
      <c r="BG253" s="146" t="str">
        <f t="shared" si="103"/>
        <v/>
      </c>
      <c r="BH253" s="148" t="str">
        <f t="shared" si="104"/>
        <v xml:space="preserve"> </v>
      </c>
      <c r="BI253" s="69" t="str">
        <f t="shared" si="105"/>
        <v/>
      </c>
      <c r="BJ253" s="70" t="str">
        <f t="shared" si="106"/>
        <v/>
      </c>
      <c r="BK253" s="142" t="str">
        <f t="shared" si="107"/>
        <v xml:space="preserve"> </v>
      </c>
      <c r="BL253" s="104"/>
      <c r="BM253" s="68">
        <f>COUNTIF('Student Tracking'!G252:N252,"&gt;=1")</f>
        <v>0</v>
      </c>
      <c r="BN253" s="104">
        <f>COUNTIF('Student Tracking'!G252:N252,"0")</f>
        <v>0</v>
      </c>
      <c r="BO253" s="85">
        <f t="shared" si="108"/>
        <v>0</v>
      </c>
      <c r="BP253" s="104" t="str">
        <f t="shared" si="86"/>
        <v/>
      </c>
      <c r="BQ253" s="104" t="str">
        <f t="shared" si="87"/>
        <v/>
      </c>
      <c r="BR253" s="104" t="str">
        <f t="shared" si="109"/>
        <v/>
      </c>
      <c r="BS253" s="303" t="str">
        <f t="shared" si="110"/>
        <v/>
      </c>
      <c r="BT253" s="104"/>
      <c r="BU253" s="68" t="str">
        <f t="shared" si="88"/>
        <v/>
      </c>
      <c r="BV253" s="91" t="str">
        <f t="shared" si="89"/>
        <v/>
      </c>
      <c r="BW253" s="91" t="str">
        <f t="shared" si="90"/>
        <v/>
      </c>
      <c r="BX253" s="91" t="str">
        <f t="shared" si="91"/>
        <v/>
      </c>
      <c r="BY253" s="91" t="str">
        <f t="shared" si="92"/>
        <v/>
      </c>
    </row>
    <row r="254" spans="1:77" x14ac:dyDescent="0.35">
      <c r="A254" s="73">
        <f>'Student Tracking'!A253</f>
        <v>0</v>
      </c>
      <c r="B254" s="73">
        <f>'Student Tracking'!B253</f>
        <v>0</v>
      </c>
      <c r="C254" s="74">
        <f>'Student Tracking'!D253</f>
        <v>0</v>
      </c>
      <c r="D254" s="184" t="str">
        <f>IF('Student Tracking'!E253,'Student Tracking'!E253,"")</f>
        <v/>
      </c>
      <c r="E254" s="184" t="str">
        <f>IF('Student Tracking'!F253,'Student Tracking'!F253,"")</f>
        <v/>
      </c>
      <c r="F254" s="181"/>
      <c r="G254" s="39"/>
      <c r="H254" s="39"/>
      <c r="I254" s="39"/>
      <c r="J254" s="39"/>
      <c r="K254" s="39"/>
      <c r="L254" s="39"/>
      <c r="M254" s="39"/>
      <c r="N254" s="39"/>
      <c r="O254" s="39"/>
      <c r="P254" s="39"/>
      <c r="Q254" s="39"/>
      <c r="R254" s="39"/>
      <c r="S254" s="39"/>
      <c r="T254" s="39"/>
      <c r="U254" s="39"/>
      <c r="V254" s="39"/>
      <c r="W254" s="39"/>
      <c r="X254" s="39"/>
      <c r="Y254" s="39"/>
      <c r="Z254" s="39"/>
      <c r="AA254" s="181"/>
      <c r="AB254" s="39"/>
      <c r="AC254" s="39"/>
      <c r="AD254" s="39"/>
      <c r="AE254" s="39"/>
      <c r="AF254" s="39"/>
      <c r="AG254" s="39"/>
      <c r="AH254" s="39"/>
      <c r="AI254" s="39"/>
      <c r="AJ254" s="39"/>
      <c r="AK254" s="39"/>
      <c r="AL254" s="39"/>
      <c r="AM254" s="39"/>
      <c r="AN254" s="39"/>
      <c r="AO254" s="39"/>
      <c r="AP254" s="39"/>
      <c r="AQ254" s="39"/>
      <c r="AR254" s="39"/>
      <c r="AS254" s="39"/>
      <c r="AT254" s="39"/>
      <c r="AU254" s="39"/>
      <c r="AW254" s="145" t="str">
        <f t="shared" si="93"/>
        <v/>
      </c>
      <c r="AX254" s="146" t="str">
        <f t="shared" si="94"/>
        <v/>
      </c>
      <c r="AY254" s="147" t="str">
        <f t="shared" si="95"/>
        <v xml:space="preserve"> </v>
      </c>
      <c r="AZ254" s="145" t="str">
        <f t="shared" si="96"/>
        <v/>
      </c>
      <c r="BA254" s="146" t="str">
        <f t="shared" si="97"/>
        <v/>
      </c>
      <c r="BB254" s="147" t="str">
        <f t="shared" si="98"/>
        <v xml:space="preserve"> </v>
      </c>
      <c r="BC254" s="145" t="str">
        <f t="shared" si="99"/>
        <v/>
      </c>
      <c r="BD254" s="146" t="str">
        <f t="shared" si="100"/>
        <v/>
      </c>
      <c r="BE254" s="147" t="str">
        <f t="shared" si="101"/>
        <v xml:space="preserve"> </v>
      </c>
      <c r="BF254" s="145" t="str">
        <f t="shared" si="102"/>
        <v/>
      </c>
      <c r="BG254" s="146" t="str">
        <f t="shared" si="103"/>
        <v/>
      </c>
      <c r="BH254" s="148" t="str">
        <f t="shared" si="104"/>
        <v xml:space="preserve"> </v>
      </c>
      <c r="BI254" s="69" t="str">
        <f t="shared" si="105"/>
        <v/>
      </c>
      <c r="BJ254" s="70" t="str">
        <f t="shared" si="106"/>
        <v/>
      </c>
      <c r="BK254" s="142" t="str">
        <f t="shared" si="107"/>
        <v xml:space="preserve"> </v>
      </c>
      <c r="BL254" s="104"/>
      <c r="BM254" s="68">
        <f>COUNTIF('Student Tracking'!G253:N253,"&gt;=1")</f>
        <v>0</v>
      </c>
      <c r="BN254" s="104">
        <f>COUNTIF('Student Tracking'!G253:N253,"0")</f>
        <v>0</v>
      </c>
      <c r="BO254" s="85">
        <f t="shared" si="108"/>
        <v>0</v>
      </c>
      <c r="BP254" s="104" t="str">
        <f t="shared" si="86"/>
        <v/>
      </c>
      <c r="BQ254" s="104" t="str">
        <f t="shared" si="87"/>
        <v/>
      </c>
      <c r="BR254" s="104" t="str">
        <f t="shared" si="109"/>
        <v/>
      </c>
      <c r="BS254" s="303" t="str">
        <f t="shared" si="110"/>
        <v/>
      </c>
      <c r="BT254" s="104"/>
      <c r="BU254" s="68" t="str">
        <f t="shared" si="88"/>
        <v/>
      </c>
      <c r="BV254" s="91" t="str">
        <f t="shared" si="89"/>
        <v/>
      </c>
      <c r="BW254" s="91" t="str">
        <f t="shared" si="90"/>
        <v/>
      </c>
      <c r="BX254" s="91" t="str">
        <f t="shared" si="91"/>
        <v/>
      </c>
      <c r="BY254" s="91" t="str">
        <f t="shared" si="92"/>
        <v/>
      </c>
    </row>
    <row r="255" spans="1:77" x14ac:dyDescent="0.35">
      <c r="A255" s="73">
        <f>'Student Tracking'!A254</f>
        <v>0</v>
      </c>
      <c r="B255" s="73">
        <f>'Student Tracking'!B254</f>
        <v>0</v>
      </c>
      <c r="C255" s="74">
        <f>'Student Tracking'!D254</f>
        <v>0</v>
      </c>
      <c r="D255" s="184" t="str">
        <f>IF('Student Tracking'!E254,'Student Tracking'!E254,"")</f>
        <v/>
      </c>
      <c r="E255" s="184" t="str">
        <f>IF('Student Tracking'!F254,'Student Tracking'!F254,"")</f>
        <v/>
      </c>
      <c r="F255" s="182"/>
      <c r="G255" s="40"/>
      <c r="H255" s="40"/>
      <c r="I255" s="40"/>
      <c r="J255" s="40"/>
      <c r="K255" s="40"/>
      <c r="L255" s="40"/>
      <c r="M255" s="40"/>
      <c r="N255" s="40"/>
      <c r="O255" s="40"/>
      <c r="P255" s="40"/>
      <c r="Q255" s="40"/>
      <c r="R255" s="40"/>
      <c r="S255" s="40"/>
      <c r="T255" s="40"/>
      <c r="U255" s="40"/>
      <c r="V255" s="40"/>
      <c r="W255" s="40"/>
      <c r="X255" s="40"/>
      <c r="Y255" s="40"/>
      <c r="Z255" s="40"/>
      <c r="AA255" s="182"/>
      <c r="AB255" s="40"/>
      <c r="AC255" s="40"/>
      <c r="AD255" s="40"/>
      <c r="AE255" s="40"/>
      <c r="AF255" s="40"/>
      <c r="AG255" s="40"/>
      <c r="AH255" s="40"/>
      <c r="AI255" s="40"/>
      <c r="AJ255" s="40"/>
      <c r="AK255" s="40"/>
      <c r="AL255" s="40"/>
      <c r="AM255" s="40"/>
      <c r="AN255" s="40"/>
      <c r="AO255" s="40"/>
      <c r="AP255" s="40"/>
      <c r="AQ255" s="40"/>
      <c r="AR255" s="40"/>
      <c r="AS255" s="40"/>
      <c r="AT255" s="40"/>
      <c r="AU255" s="40"/>
      <c r="AW255" s="145" t="str">
        <f t="shared" si="93"/>
        <v/>
      </c>
      <c r="AX255" s="146" t="str">
        <f t="shared" si="94"/>
        <v/>
      </c>
      <c r="AY255" s="147" t="str">
        <f t="shared" si="95"/>
        <v xml:space="preserve"> </v>
      </c>
      <c r="AZ255" s="145" t="str">
        <f t="shared" si="96"/>
        <v/>
      </c>
      <c r="BA255" s="146" t="str">
        <f t="shared" si="97"/>
        <v/>
      </c>
      <c r="BB255" s="147" t="str">
        <f t="shared" si="98"/>
        <v xml:space="preserve"> </v>
      </c>
      <c r="BC255" s="145" t="str">
        <f t="shared" si="99"/>
        <v/>
      </c>
      <c r="BD255" s="146" t="str">
        <f t="shared" si="100"/>
        <v/>
      </c>
      <c r="BE255" s="147" t="str">
        <f t="shared" si="101"/>
        <v xml:space="preserve"> </v>
      </c>
      <c r="BF255" s="145" t="str">
        <f t="shared" si="102"/>
        <v/>
      </c>
      <c r="BG255" s="146" t="str">
        <f t="shared" si="103"/>
        <v/>
      </c>
      <c r="BH255" s="148" t="str">
        <f t="shared" si="104"/>
        <v xml:space="preserve"> </v>
      </c>
      <c r="BI255" s="69" t="str">
        <f t="shared" si="105"/>
        <v/>
      </c>
      <c r="BJ255" s="70" t="str">
        <f t="shared" si="106"/>
        <v/>
      </c>
      <c r="BK255" s="142" t="str">
        <f t="shared" si="107"/>
        <v xml:space="preserve"> </v>
      </c>
      <c r="BL255" s="104"/>
      <c r="BM255" s="68">
        <f>COUNTIF('Student Tracking'!G254:N254,"&gt;=1")</f>
        <v>0</v>
      </c>
      <c r="BN255" s="104">
        <f>COUNTIF('Student Tracking'!G254:N254,"0")</f>
        <v>0</v>
      </c>
      <c r="BO255" s="85">
        <f t="shared" si="108"/>
        <v>0</v>
      </c>
      <c r="BP255" s="104" t="str">
        <f t="shared" si="86"/>
        <v/>
      </c>
      <c r="BQ255" s="104" t="str">
        <f t="shared" si="87"/>
        <v/>
      </c>
      <c r="BR255" s="104" t="str">
        <f t="shared" si="109"/>
        <v/>
      </c>
      <c r="BS255" s="303" t="str">
        <f t="shared" si="110"/>
        <v/>
      </c>
      <c r="BT255" s="104"/>
      <c r="BU255" s="68" t="str">
        <f t="shared" si="88"/>
        <v/>
      </c>
      <c r="BV255" s="91" t="str">
        <f t="shared" si="89"/>
        <v/>
      </c>
      <c r="BW255" s="91" t="str">
        <f t="shared" si="90"/>
        <v/>
      </c>
      <c r="BX255" s="91" t="str">
        <f t="shared" si="91"/>
        <v/>
      </c>
      <c r="BY255" s="91" t="str">
        <f t="shared" si="92"/>
        <v/>
      </c>
    </row>
    <row r="256" spans="1:77" x14ac:dyDescent="0.35">
      <c r="A256" s="73">
        <f>'Student Tracking'!A255</f>
        <v>0</v>
      </c>
      <c r="B256" s="73">
        <f>'Student Tracking'!B255</f>
        <v>0</v>
      </c>
      <c r="C256" s="74">
        <f>'Student Tracking'!D255</f>
        <v>0</v>
      </c>
      <c r="D256" s="184" t="str">
        <f>IF('Student Tracking'!E255,'Student Tracking'!E255,"")</f>
        <v/>
      </c>
      <c r="E256" s="184" t="str">
        <f>IF('Student Tracking'!F255,'Student Tracking'!F255,"")</f>
        <v/>
      </c>
      <c r="F256" s="181"/>
      <c r="G256" s="39"/>
      <c r="H256" s="39"/>
      <c r="I256" s="39"/>
      <c r="J256" s="39"/>
      <c r="K256" s="39"/>
      <c r="L256" s="39"/>
      <c r="M256" s="39"/>
      <c r="N256" s="39"/>
      <c r="O256" s="39"/>
      <c r="P256" s="39"/>
      <c r="Q256" s="39"/>
      <c r="R256" s="39"/>
      <c r="S256" s="39"/>
      <c r="T256" s="39"/>
      <c r="U256" s="39"/>
      <c r="V256" s="39"/>
      <c r="W256" s="39"/>
      <c r="X256" s="39"/>
      <c r="Y256" s="39"/>
      <c r="Z256" s="39"/>
      <c r="AA256" s="181"/>
      <c r="AB256" s="39"/>
      <c r="AC256" s="39"/>
      <c r="AD256" s="39"/>
      <c r="AE256" s="39"/>
      <c r="AF256" s="39"/>
      <c r="AG256" s="39"/>
      <c r="AH256" s="39"/>
      <c r="AI256" s="39"/>
      <c r="AJ256" s="39"/>
      <c r="AK256" s="39"/>
      <c r="AL256" s="39"/>
      <c r="AM256" s="39"/>
      <c r="AN256" s="39"/>
      <c r="AO256" s="39"/>
      <c r="AP256" s="39"/>
      <c r="AQ256" s="39"/>
      <c r="AR256" s="39"/>
      <c r="AS256" s="39"/>
      <c r="AT256" s="39"/>
      <c r="AU256" s="39"/>
      <c r="AW256" s="145" t="str">
        <f t="shared" si="93"/>
        <v/>
      </c>
      <c r="AX256" s="146" t="str">
        <f t="shared" si="94"/>
        <v/>
      </c>
      <c r="AY256" s="147" t="str">
        <f t="shared" si="95"/>
        <v xml:space="preserve"> </v>
      </c>
      <c r="AZ256" s="145" t="str">
        <f t="shared" si="96"/>
        <v/>
      </c>
      <c r="BA256" s="146" t="str">
        <f t="shared" si="97"/>
        <v/>
      </c>
      <c r="BB256" s="147" t="str">
        <f t="shared" si="98"/>
        <v xml:space="preserve"> </v>
      </c>
      <c r="BC256" s="145" t="str">
        <f t="shared" si="99"/>
        <v/>
      </c>
      <c r="BD256" s="146" t="str">
        <f t="shared" si="100"/>
        <v/>
      </c>
      <c r="BE256" s="147" t="str">
        <f t="shared" si="101"/>
        <v xml:space="preserve"> </v>
      </c>
      <c r="BF256" s="145" t="str">
        <f t="shared" si="102"/>
        <v/>
      </c>
      <c r="BG256" s="146" t="str">
        <f t="shared" si="103"/>
        <v/>
      </c>
      <c r="BH256" s="148" t="str">
        <f t="shared" si="104"/>
        <v xml:space="preserve"> </v>
      </c>
      <c r="BI256" s="69" t="str">
        <f t="shared" si="105"/>
        <v/>
      </c>
      <c r="BJ256" s="70" t="str">
        <f t="shared" si="106"/>
        <v/>
      </c>
      <c r="BK256" s="142" t="str">
        <f t="shared" si="107"/>
        <v xml:space="preserve"> </v>
      </c>
      <c r="BL256" s="104"/>
      <c r="BM256" s="68">
        <f>COUNTIF('Student Tracking'!G255:N255,"&gt;=1")</f>
        <v>0</v>
      </c>
      <c r="BN256" s="104">
        <f>COUNTIF('Student Tracking'!G255:N255,"0")</f>
        <v>0</v>
      </c>
      <c r="BO256" s="85">
        <f t="shared" si="108"/>
        <v>0</v>
      </c>
      <c r="BP256" s="104" t="str">
        <f t="shared" si="86"/>
        <v/>
      </c>
      <c r="BQ256" s="104" t="str">
        <f t="shared" si="87"/>
        <v/>
      </c>
      <c r="BR256" s="104" t="str">
        <f t="shared" si="109"/>
        <v/>
      </c>
      <c r="BS256" s="303" t="str">
        <f t="shared" si="110"/>
        <v/>
      </c>
      <c r="BT256" s="104"/>
      <c r="BU256" s="68" t="str">
        <f t="shared" si="88"/>
        <v/>
      </c>
      <c r="BV256" s="91" t="str">
        <f t="shared" si="89"/>
        <v/>
      </c>
      <c r="BW256" s="91" t="str">
        <f t="shared" si="90"/>
        <v/>
      </c>
      <c r="BX256" s="91" t="str">
        <f t="shared" si="91"/>
        <v/>
      </c>
      <c r="BY256" s="91" t="str">
        <f t="shared" si="92"/>
        <v/>
      </c>
    </row>
    <row r="257" spans="1:77" x14ac:dyDescent="0.35">
      <c r="A257" s="73">
        <f>'Student Tracking'!A256</f>
        <v>0</v>
      </c>
      <c r="B257" s="73">
        <f>'Student Tracking'!B256</f>
        <v>0</v>
      </c>
      <c r="C257" s="74">
        <f>'Student Tracking'!D256</f>
        <v>0</v>
      </c>
      <c r="D257" s="184" t="str">
        <f>IF('Student Tracking'!E256,'Student Tracking'!E256,"")</f>
        <v/>
      </c>
      <c r="E257" s="184" t="str">
        <f>IF('Student Tracking'!F256,'Student Tracking'!F256,"")</f>
        <v/>
      </c>
      <c r="F257" s="182"/>
      <c r="G257" s="40"/>
      <c r="H257" s="40"/>
      <c r="I257" s="40"/>
      <c r="J257" s="40"/>
      <c r="K257" s="40"/>
      <c r="L257" s="40"/>
      <c r="M257" s="40"/>
      <c r="N257" s="40"/>
      <c r="O257" s="40"/>
      <c r="P257" s="40"/>
      <c r="Q257" s="40"/>
      <c r="R257" s="40"/>
      <c r="S257" s="40"/>
      <c r="T257" s="40"/>
      <c r="U257" s="40"/>
      <c r="V257" s="40"/>
      <c r="W257" s="40"/>
      <c r="X257" s="40"/>
      <c r="Y257" s="40"/>
      <c r="Z257" s="40"/>
      <c r="AA257" s="182"/>
      <c r="AB257" s="40"/>
      <c r="AC257" s="40"/>
      <c r="AD257" s="40"/>
      <c r="AE257" s="40"/>
      <c r="AF257" s="40"/>
      <c r="AG257" s="40"/>
      <c r="AH257" s="40"/>
      <c r="AI257" s="40"/>
      <c r="AJ257" s="40"/>
      <c r="AK257" s="40"/>
      <c r="AL257" s="40"/>
      <c r="AM257" s="40"/>
      <c r="AN257" s="40"/>
      <c r="AO257" s="40"/>
      <c r="AP257" s="40"/>
      <c r="AQ257" s="40"/>
      <c r="AR257" s="40"/>
      <c r="AS257" s="40"/>
      <c r="AT257" s="40"/>
      <c r="AU257" s="40"/>
      <c r="AW257" s="145" t="str">
        <f t="shared" si="93"/>
        <v/>
      </c>
      <c r="AX257" s="146" t="str">
        <f t="shared" si="94"/>
        <v/>
      </c>
      <c r="AY257" s="147" t="str">
        <f t="shared" si="95"/>
        <v xml:space="preserve"> </v>
      </c>
      <c r="AZ257" s="145" t="str">
        <f t="shared" si="96"/>
        <v/>
      </c>
      <c r="BA257" s="146" t="str">
        <f t="shared" si="97"/>
        <v/>
      </c>
      <c r="BB257" s="147" t="str">
        <f t="shared" si="98"/>
        <v xml:space="preserve"> </v>
      </c>
      <c r="BC257" s="145" t="str">
        <f t="shared" si="99"/>
        <v/>
      </c>
      <c r="BD257" s="146" t="str">
        <f t="shared" si="100"/>
        <v/>
      </c>
      <c r="BE257" s="147" t="str">
        <f t="shared" si="101"/>
        <v xml:space="preserve"> </v>
      </c>
      <c r="BF257" s="145" t="str">
        <f t="shared" si="102"/>
        <v/>
      </c>
      <c r="BG257" s="146" t="str">
        <f t="shared" si="103"/>
        <v/>
      </c>
      <c r="BH257" s="148" t="str">
        <f t="shared" si="104"/>
        <v xml:space="preserve"> </v>
      </c>
      <c r="BI257" s="69" t="str">
        <f t="shared" si="105"/>
        <v/>
      </c>
      <c r="BJ257" s="70" t="str">
        <f t="shared" si="106"/>
        <v/>
      </c>
      <c r="BK257" s="142" t="str">
        <f t="shared" si="107"/>
        <v xml:space="preserve"> </v>
      </c>
      <c r="BL257" s="104"/>
      <c r="BM257" s="68">
        <f>COUNTIF('Student Tracking'!G256:N256,"&gt;=1")</f>
        <v>0</v>
      </c>
      <c r="BN257" s="104">
        <f>COUNTIF('Student Tracking'!G256:N256,"0")</f>
        <v>0</v>
      </c>
      <c r="BO257" s="85">
        <f t="shared" si="108"/>
        <v>0</v>
      </c>
      <c r="BP257" s="104" t="str">
        <f t="shared" si="86"/>
        <v/>
      </c>
      <c r="BQ257" s="104" t="str">
        <f t="shared" si="87"/>
        <v/>
      </c>
      <c r="BR257" s="104" t="str">
        <f t="shared" si="109"/>
        <v/>
      </c>
      <c r="BS257" s="303" t="str">
        <f t="shared" si="110"/>
        <v/>
      </c>
      <c r="BT257" s="104"/>
      <c r="BU257" s="68" t="str">
        <f t="shared" si="88"/>
        <v/>
      </c>
      <c r="BV257" s="91" t="str">
        <f t="shared" si="89"/>
        <v/>
      </c>
      <c r="BW257" s="91" t="str">
        <f t="shared" si="90"/>
        <v/>
      </c>
      <c r="BX257" s="91" t="str">
        <f t="shared" si="91"/>
        <v/>
      </c>
      <c r="BY257" s="91" t="str">
        <f t="shared" si="92"/>
        <v/>
      </c>
    </row>
    <row r="258" spans="1:77" x14ac:dyDescent="0.35">
      <c r="A258" s="73">
        <f>'Student Tracking'!A257</f>
        <v>0</v>
      </c>
      <c r="B258" s="73">
        <f>'Student Tracking'!B257</f>
        <v>0</v>
      </c>
      <c r="C258" s="74">
        <f>'Student Tracking'!D257</f>
        <v>0</v>
      </c>
      <c r="D258" s="184" t="str">
        <f>IF('Student Tracking'!E257,'Student Tracking'!E257,"")</f>
        <v/>
      </c>
      <c r="E258" s="184" t="str">
        <f>IF('Student Tracking'!F257,'Student Tracking'!F257,"")</f>
        <v/>
      </c>
      <c r="F258" s="181"/>
      <c r="G258" s="39"/>
      <c r="H258" s="39"/>
      <c r="I258" s="39"/>
      <c r="J258" s="39"/>
      <c r="K258" s="39"/>
      <c r="L258" s="39"/>
      <c r="M258" s="39"/>
      <c r="N258" s="39"/>
      <c r="O258" s="39"/>
      <c r="P258" s="39"/>
      <c r="Q258" s="39"/>
      <c r="R258" s="39"/>
      <c r="S258" s="39"/>
      <c r="T258" s="39"/>
      <c r="U258" s="39"/>
      <c r="V258" s="39"/>
      <c r="W258" s="39"/>
      <c r="X258" s="39"/>
      <c r="Y258" s="39"/>
      <c r="Z258" s="39"/>
      <c r="AA258" s="181"/>
      <c r="AB258" s="39"/>
      <c r="AC258" s="39"/>
      <c r="AD258" s="39"/>
      <c r="AE258" s="39"/>
      <c r="AF258" s="39"/>
      <c r="AG258" s="39"/>
      <c r="AH258" s="39"/>
      <c r="AI258" s="39"/>
      <c r="AJ258" s="39"/>
      <c r="AK258" s="39"/>
      <c r="AL258" s="39"/>
      <c r="AM258" s="39"/>
      <c r="AN258" s="39"/>
      <c r="AO258" s="39"/>
      <c r="AP258" s="39"/>
      <c r="AQ258" s="39"/>
      <c r="AR258" s="39"/>
      <c r="AS258" s="39"/>
      <c r="AT258" s="39"/>
      <c r="AU258" s="39"/>
      <c r="AW258" s="145" t="str">
        <f t="shared" si="93"/>
        <v/>
      </c>
      <c r="AX258" s="146" t="str">
        <f t="shared" si="94"/>
        <v/>
      </c>
      <c r="AY258" s="147" t="str">
        <f t="shared" si="95"/>
        <v xml:space="preserve"> </v>
      </c>
      <c r="AZ258" s="145" t="str">
        <f t="shared" si="96"/>
        <v/>
      </c>
      <c r="BA258" s="146" t="str">
        <f t="shared" si="97"/>
        <v/>
      </c>
      <c r="BB258" s="147" t="str">
        <f t="shared" si="98"/>
        <v xml:space="preserve"> </v>
      </c>
      <c r="BC258" s="145" t="str">
        <f t="shared" si="99"/>
        <v/>
      </c>
      <c r="BD258" s="146" t="str">
        <f t="shared" si="100"/>
        <v/>
      </c>
      <c r="BE258" s="147" t="str">
        <f t="shared" si="101"/>
        <v xml:space="preserve"> </v>
      </c>
      <c r="BF258" s="145" t="str">
        <f t="shared" si="102"/>
        <v/>
      </c>
      <c r="BG258" s="146" t="str">
        <f t="shared" si="103"/>
        <v/>
      </c>
      <c r="BH258" s="148" t="str">
        <f t="shared" si="104"/>
        <v xml:space="preserve"> </v>
      </c>
      <c r="BI258" s="69" t="str">
        <f t="shared" si="105"/>
        <v/>
      </c>
      <c r="BJ258" s="70" t="str">
        <f t="shared" si="106"/>
        <v/>
      </c>
      <c r="BK258" s="142" t="str">
        <f t="shared" si="107"/>
        <v xml:space="preserve"> </v>
      </c>
      <c r="BL258" s="104"/>
      <c r="BM258" s="68">
        <f>COUNTIF('Student Tracking'!G257:N257,"&gt;=1")</f>
        <v>0</v>
      </c>
      <c r="BN258" s="104">
        <f>COUNTIF('Student Tracking'!G257:N257,"0")</f>
        <v>0</v>
      </c>
      <c r="BO258" s="85">
        <f t="shared" si="108"/>
        <v>0</v>
      </c>
      <c r="BP258" s="104" t="str">
        <f t="shared" si="86"/>
        <v/>
      </c>
      <c r="BQ258" s="104" t="str">
        <f t="shared" si="87"/>
        <v/>
      </c>
      <c r="BR258" s="104" t="str">
        <f t="shared" si="109"/>
        <v/>
      </c>
      <c r="BS258" s="303" t="str">
        <f t="shared" si="110"/>
        <v/>
      </c>
      <c r="BT258" s="104"/>
      <c r="BU258" s="68" t="str">
        <f t="shared" si="88"/>
        <v/>
      </c>
      <c r="BV258" s="91" t="str">
        <f t="shared" si="89"/>
        <v/>
      </c>
      <c r="BW258" s="91" t="str">
        <f t="shared" si="90"/>
        <v/>
      </c>
      <c r="BX258" s="91" t="str">
        <f t="shared" si="91"/>
        <v/>
      </c>
      <c r="BY258" s="91" t="str">
        <f t="shared" si="92"/>
        <v/>
      </c>
    </row>
    <row r="259" spans="1:77" x14ac:dyDescent="0.35">
      <c r="A259" s="73">
        <f>'Student Tracking'!A258</f>
        <v>0</v>
      </c>
      <c r="B259" s="73">
        <f>'Student Tracking'!B258</f>
        <v>0</v>
      </c>
      <c r="C259" s="74">
        <f>'Student Tracking'!D258</f>
        <v>0</v>
      </c>
      <c r="D259" s="184" t="str">
        <f>IF('Student Tracking'!E258,'Student Tracking'!E258,"")</f>
        <v/>
      </c>
      <c r="E259" s="184" t="str">
        <f>IF('Student Tracking'!F258,'Student Tracking'!F258,"")</f>
        <v/>
      </c>
      <c r="F259" s="182"/>
      <c r="G259" s="40"/>
      <c r="H259" s="40"/>
      <c r="I259" s="40"/>
      <c r="J259" s="40"/>
      <c r="K259" s="40"/>
      <c r="L259" s="40"/>
      <c r="M259" s="40"/>
      <c r="N259" s="40"/>
      <c r="O259" s="40"/>
      <c r="P259" s="40"/>
      <c r="Q259" s="40"/>
      <c r="R259" s="40"/>
      <c r="S259" s="40"/>
      <c r="T259" s="40"/>
      <c r="U259" s="40"/>
      <c r="V259" s="40"/>
      <c r="W259" s="40"/>
      <c r="X259" s="40"/>
      <c r="Y259" s="40"/>
      <c r="Z259" s="40"/>
      <c r="AA259" s="182"/>
      <c r="AB259" s="40"/>
      <c r="AC259" s="40"/>
      <c r="AD259" s="40"/>
      <c r="AE259" s="40"/>
      <c r="AF259" s="40"/>
      <c r="AG259" s="40"/>
      <c r="AH259" s="40"/>
      <c r="AI259" s="40"/>
      <c r="AJ259" s="40"/>
      <c r="AK259" s="40"/>
      <c r="AL259" s="40"/>
      <c r="AM259" s="40"/>
      <c r="AN259" s="40"/>
      <c r="AO259" s="40"/>
      <c r="AP259" s="40"/>
      <c r="AQ259" s="40"/>
      <c r="AR259" s="40"/>
      <c r="AS259" s="40"/>
      <c r="AT259" s="40"/>
      <c r="AU259" s="40"/>
      <c r="AW259" s="145" t="str">
        <f t="shared" si="93"/>
        <v/>
      </c>
      <c r="AX259" s="146" t="str">
        <f t="shared" si="94"/>
        <v/>
      </c>
      <c r="AY259" s="147" t="str">
        <f t="shared" si="95"/>
        <v xml:space="preserve"> </v>
      </c>
      <c r="AZ259" s="145" t="str">
        <f t="shared" si="96"/>
        <v/>
      </c>
      <c r="BA259" s="146" t="str">
        <f t="shared" si="97"/>
        <v/>
      </c>
      <c r="BB259" s="147" t="str">
        <f t="shared" si="98"/>
        <v xml:space="preserve"> </v>
      </c>
      <c r="BC259" s="145" t="str">
        <f t="shared" si="99"/>
        <v/>
      </c>
      <c r="BD259" s="146" t="str">
        <f t="shared" si="100"/>
        <v/>
      </c>
      <c r="BE259" s="147" t="str">
        <f t="shared" si="101"/>
        <v xml:space="preserve"> </v>
      </c>
      <c r="BF259" s="145" t="str">
        <f t="shared" si="102"/>
        <v/>
      </c>
      <c r="BG259" s="146" t="str">
        <f t="shared" si="103"/>
        <v/>
      </c>
      <c r="BH259" s="148" t="str">
        <f t="shared" si="104"/>
        <v xml:space="preserve"> </v>
      </c>
      <c r="BI259" s="69" t="str">
        <f t="shared" si="105"/>
        <v/>
      </c>
      <c r="BJ259" s="70" t="str">
        <f t="shared" si="106"/>
        <v/>
      </c>
      <c r="BK259" s="142" t="str">
        <f t="shared" si="107"/>
        <v xml:space="preserve"> </v>
      </c>
      <c r="BL259" s="104"/>
      <c r="BM259" s="68">
        <f>COUNTIF('Student Tracking'!G258:N258,"&gt;=1")</f>
        <v>0</v>
      </c>
      <c r="BN259" s="104">
        <f>COUNTIF('Student Tracking'!G258:N258,"0")</f>
        <v>0</v>
      </c>
      <c r="BO259" s="85">
        <f t="shared" si="108"/>
        <v>0</v>
      </c>
      <c r="BP259" s="104" t="str">
        <f t="shared" si="86"/>
        <v/>
      </c>
      <c r="BQ259" s="104" t="str">
        <f t="shared" si="87"/>
        <v/>
      </c>
      <c r="BR259" s="104" t="str">
        <f t="shared" si="109"/>
        <v/>
      </c>
      <c r="BS259" s="303" t="str">
        <f t="shared" si="110"/>
        <v/>
      </c>
      <c r="BT259" s="104"/>
      <c r="BU259" s="68" t="str">
        <f t="shared" si="88"/>
        <v/>
      </c>
      <c r="BV259" s="91" t="str">
        <f t="shared" si="89"/>
        <v/>
      </c>
      <c r="BW259" s="91" t="str">
        <f t="shared" si="90"/>
        <v/>
      </c>
      <c r="BX259" s="91" t="str">
        <f t="shared" si="91"/>
        <v/>
      </c>
      <c r="BY259" s="91" t="str">
        <f t="shared" si="92"/>
        <v/>
      </c>
    </row>
    <row r="260" spans="1:77" x14ac:dyDescent="0.35">
      <c r="A260" s="73">
        <f>'Student Tracking'!A259</f>
        <v>0</v>
      </c>
      <c r="B260" s="73">
        <f>'Student Tracking'!B259</f>
        <v>0</v>
      </c>
      <c r="C260" s="74">
        <f>'Student Tracking'!D259</f>
        <v>0</v>
      </c>
      <c r="D260" s="184" t="str">
        <f>IF('Student Tracking'!E259,'Student Tracking'!E259,"")</f>
        <v/>
      </c>
      <c r="E260" s="184" t="str">
        <f>IF('Student Tracking'!F259,'Student Tracking'!F259,"")</f>
        <v/>
      </c>
      <c r="F260" s="181"/>
      <c r="G260" s="39"/>
      <c r="H260" s="39"/>
      <c r="I260" s="39"/>
      <c r="J260" s="39"/>
      <c r="K260" s="39"/>
      <c r="L260" s="39"/>
      <c r="M260" s="39"/>
      <c r="N260" s="39"/>
      <c r="O260" s="39"/>
      <c r="P260" s="39"/>
      <c r="Q260" s="39"/>
      <c r="R260" s="39"/>
      <c r="S260" s="39"/>
      <c r="T260" s="39"/>
      <c r="U260" s="39"/>
      <c r="V260" s="39"/>
      <c r="W260" s="39"/>
      <c r="X260" s="39"/>
      <c r="Y260" s="39"/>
      <c r="Z260" s="39"/>
      <c r="AA260" s="181"/>
      <c r="AB260" s="39"/>
      <c r="AC260" s="39"/>
      <c r="AD260" s="39"/>
      <c r="AE260" s="39"/>
      <c r="AF260" s="39"/>
      <c r="AG260" s="39"/>
      <c r="AH260" s="39"/>
      <c r="AI260" s="39"/>
      <c r="AJ260" s="39"/>
      <c r="AK260" s="39"/>
      <c r="AL260" s="39"/>
      <c r="AM260" s="39"/>
      <c r="AN260" s="39"/>
      <c r="AO260" s="39"/>
      <c r="AP260" s="39"/>
      <c r="AQ260" s="39"/>
      <c r="AR260" s="39"/>
      <c r="AS260" s="39"/>
      <c r="AT260" s="39"/>
      <c r="AU260" s="39"/>
      <c r="AW260" s="145" t="str">
        <f t="shared" si="93"/>
        <v/>
      </c>
      <c r="AX260" s="146" t="str">
        <f t="shared" si="94"/>
        <v/>
      </c>
      <c r="AY260" s="147" t="str">
        <f t="shared" si="95"/>
        <v xml:space="preserve"> </v>
      </c>
      <c r="AZ260" s="145" t="str">
        <f t="shared" si="96"/>
        <v/>
      </c>
      <c r="BA260" s="146" t="str">
        <f t="shared" si="97"/>
        <v/>
      </c>
      <c r="BB260" s="147" t="str">
        <f t="shared" si="98"/>
        <v xml:space="preserve"> </v>
      </c>
      <c r="BC260" s="145" t="str">
        <f t="shared" si="99"/>
        <v/>
      </c>
      <c r="BD260" s="146" t="str">
        <f t="shared" si="100"/>
        <v/>
      </c>
      <c r="BE260" s="147" t="str">
        <f t="shared" si="101"/>
        <v xml:space="preserve"> </v>
      </c>
      <c r="BF260" s="145" t="str">
        <f t="shared" si="102"/>
        <v/>
      </c>
      <c r="BG260" s="146" t="str">
        <f t="shared" si="103"/>
        <v/>
      </c>
      <c r="BH260" s="148" t="str">
        <f t="shared" si="104"/>
        <v xml:space="preserve"> </v>
      </c>
      <c r="BI260" s="69" t="str">
        <f t="shared" si="105"/>
        <v/>
      </c>
      <c r="BJ260" s="70" t="str">
        <f t="shared" si="106"/>
        <v/>
      </c>
      <c r="BK260" s="142" t="str">
        <f t="shared" si="107"/>
        <v xml:space="preserve"> </v>
      </c>
      <c r="BL260" s="104"/>
      <c r="BM260" s="68">
        <f>COUNTIF('Student Tracking'!G259:N259,"&gt;=1")</f>
        <v>0</v>
      </c>
      <c r="BN260" s="104">
        <f>COUNTIF('Student Tracking'!G259:N259,"0")</f>
        <v>0</v>
      </c>
      <c r="BO260" s="85">
        <f t="shared" si="108"/>
        <v>0</v>
      </c>
      <c r="BP260" s="104" t="str">
        <f t="shared" ref="BP260:BP323" si="111">IF(D260="","",INT((((YEAR(D260)-YEAR($BP$1))*12+MONTH(D260)-MONTH($BP$1)+1)+2)/3))</f>
        <v/>
      </c>
      <c r="BQ260" s="104" t="str">
        <f t="shared" ref="BQ260:BQ323" si="112">IF(E260="","",INT((((YEAR(E260)-YEAR($BP$1))*12+MONTH(E260)-MONTH($BP$1)+1)+2)/3))</f>
        <v/>
      </c>
      <c r="BR260" s="104" t="str">
        <f t="shared" si="109"/>
        <v/>
      </c>
      <c r="BS260" s="303" t="str">
        <f t="shared" si="110"/>
        <v/>
      </c>
      <c r="BT260" s="104"/>
      <c r="BU260" s="68" t="str">
        <f t="shared" ref="BU260:BU323" si="113">IF(AND((COUNTA(AW260:AX260)=2),AY260&lt;0),$BQ260,"")</f>
        <v/>
      </c>
      <c r="BV260" s="91" t="str">
        <f t="shared" ref="BV260:BV323" si="114">IF(AND((COUNTA(AZ260:BA260)=2),BB260&lt;0),$BQ260,"")</f>
        <v/>
      </c>
      <c r="BW260" s="91" t="str">
        <f t="shared" ref="BW260:BW323" si="115">IF(AND((COUNTA(BC260:BD260)=2),BE260&lt;0),$BQ260,"")</f>
        <v/>
      </c>
      <c r="BX260" s="91" t="str">
        <f t="shared" ref="BX260:BX323" si="116">IF(AND((COUNTA(BF260:BG260)=2),BH260&lt;0),$BQ260,"")</f>
        <v/>
      </c>
      <c r="BY260" s="91" t="str">
        <f t="shared" ref="BY260:BY323" si="117">IF(AND((COUNTA(BI260:BJ260)=2),BK260&lt;0),$BQ260,"")</f>
        <v/>
      </c>
    </row>
    <row r="261" spans="1:77" x14ac:dyDescent="0.35">
      <c r="A261" s="73">
        <f>'Student Tracking'!A260</f>
        <v>0</v>
      </c>
      <c r="B261" s="73">
        <f>'Student Tracking'!B260</f>
        <v>0</v>
      </c>
      <c r="C261" s="74">
        <f>'Student Tracking'!D260</f>
        <v>0</v>
      </c>
      <c r="D261" s="184" t="str">
        <f>IF('Student Tracking'!E260,'Student Tracking'!E260,"")</f>
        <v/>
      </c>
      <c r="E261" s="184" t="str">
        <f>IF('Student Tracking'!F260,'Student Tracking'!F260,"")</f>
        <v/>
      </c>
      <c r="F261" s="182"/>
      <c r="G261" s="40"/>
      <c r="H261" s="40"/>
      <c r="I261" s="40"/>
      <c r="J261" s="40"/>
      <c r="K261" s="40"/>
      <c r="L261" s="40"/>
      <c r="M261" s="40"/>
      <c r="N261" s="40"/>
      <c r="O261" s="40"/>
      <c r="P261" s="40"/>
      <c r="Q261" s="40"/>
      <c r="R261" s="40"/>
      <c r="S261" s="40"/>
      <c r="T261" s="40"/>
      <c r="U261" s="40"/>
      <c r="V261" s="40"/>
      <c r="W261" s="40"/>
      <c r="X261" s="40"/>
      <c r="Y261" s="40"/>
      <c r="Z261" s="40"/>
      <c r="AA261" s="182"/>
      <c r="AB261" s="40"/>
      <c r="AC261" s="40"/>
      <c r="AD261" s="40"/>
      <c r="AE261" s="40"/>
      <c r="AF261" s="40"/>
      <c r="AG261" s="40"/>
      <c r="AH261" s="40"/>
      <c r="AI261" s="40"/>
      <c r="AJ261" s="40"/>
      <c r="AK261" s="40"/>
      <c r="AL261" s="40"/>
      <c r="AM261" s="40"/>
      <c r="AN261" s="40"/>
      <c r="AO261" s="40"/>
      <c r="AP261" s="40"/>
      <c r="AQ261" s="40"/>
      <c r="AR261" s="40"/>
      <c r="AS261" s="40"/>
      <c r="AT261" s="40"/>
      <c r="AU261" s="40"/>
      <c r="AW261" s="145" t="str">
        <f t="shared" ref="AW261:AW324" si="118">IF(COUNT(L261,I261,T261,W261,X261)=5,AVERAGE(L261,I261,T261,W261,X261),"")</f>
        <v/>
      </c>
      <c r="AX261" s="146" t="str">
        <f t="shared" ref="AX261:AX324" si="119">IF(COUNT(AD261,AG261,AO261,AR261,AS261)=5,AVERAGE(AD261,AG261,AO261,AR261,AS261),"")</f>
        <v/>
      </c>
      <c r="AY261" s="147" t="str">
        <f t="shared" ref="AY261:AY324" si="120">IF(OR(AW261="",AX261="")," ",AX261-AW261)</f>
        <v xml:space="preserve"> </v>
      </c>
      <c r="AZ261" s="145" t="str">
        <f t="shared" ref="AZ261:AZ324" si="121">IF(COUNT(J261,V261,R261)=3,AVERAGE((3-J261),(3-V261),(3-R261)),"")</f>
        <v/>
      </c>
      <c r="BA261" s="146" t="str">
        <f t="shared" ref="BA261:BA324" si="122">IF(COUNT(AE261,AM261,AQ261)=3,AVERAGE((3-AE261),(3-AM261),(3-AQ261)),"")</f>
        <v/>
      </c>
      <c r="BB261" s="147" t="str">
        <f t="shared" ref="BB261:BB324" si="123">IF(OR(AZ261="",BA261="")," ",BA261-AZ261)</f>
        <v xml:space="preserve"> </v>
      </c>
      <c r="BC261" s="145" t="str">
        <f t="shared" ref="BC261:BC324" si="124">IF(COUNT(H261,K261,M261,Q261,S261,Z261)=6,AVERAGE(H261,K261,M261,Q261,S261,Z261),"")</f>
        <v/>
      </c>
      <c r="BD261" s="146" t="str">
        <f t="shared" ref="BD261:BD324" si="125">IF(COUNT(AC261,AF261,AH261,AL261,AN261,AU261)=6,AVERAGE(AC261,AF261,AH261,AL261,AN261,AU261),"")</f>
        <v/>
      </c>
      <c r="BE261" s="147" t="str">
        <f t="shared" ref="BE261:BE324" si="126">IF(OR(BC261="",BD261="")," ",BD261-BC261)</f>
        <v xml:space="preserve"> </v>
      </c>
      <c r="BF261" s="145" t="str">
        <f t="shared" ref="BF261:BF324" si="127">IF(COUNT(U261,Y261)=2,AVERAGE(U261,Y261),"")</f>
        <v/>
      </c>
      <c r="BG261" s="146" t="str">
        <f t="shared" ref="BG261:BG324" si="128">IF(COUNT(AP261,AT261)=2,AVERAGE(AP261,AT261),"")</f>
        <v/>
      </c>
      <c r="BH261" s="148" t="str">
        <f t="shared" ref="BH261:BH324" si="129">IF(OR(BF261="",BG261="")," ",BG261-BF261)</f>
        <v xml:space="preserve"> </v>
      </c>
      <c r="BI261" s="69" t="str">
        <f t="shared" ref="BI261:BI324" si="130">IF(COUNT(G261:Z261)=20,G261+H261+I261+(3-J261)+K261+L261+M261+(3-N261)+O261+P261+Q261+(3-R261)+S261+T261+U261+(3-V261)+W261+X261+Y261+Z261,"")</f>
        <v/>
      </c>
      <c r="BJ261" s="70" t="str">
        <f t="shared" ref="BJ261:BJ324" si="131">IF(COUNT(AB261:AU261)=20,AB261+AC261+AD261+(3-AE261)+AF261+AG261+AH261+(3-AI261)+AJ261+AK261+AL261+(3-AM261)+AN261+AO261+AP261+(3-AQ261)+AR261+AS261+AT261+AU261,"")</f>
        <v/>
      </c>
      <c r="BK261" s="142" t="str">
        <f t="shared" ref="BK261:BK324" si="132">IF(OR(BI261="",BJ261="")," ",BJ261-BI261)</f>
        <v xml:space="preserve"> </v>
      </c>
      <c r="BL261" s="104"/>
      <c r="BM261" s="68">
        <f>COUNTIF('Student Tracking'!G260:N260,"&gt;=1")</f>
        <v>0</v>
      </c>
      <c r="BN261" s="104">
        <f>COUNTIF('Student Tracking'!G260:N260,"0")</f>
        <v>0</v>
      </c>
      <c r="BO261" s="85">
        <f t="shared" ref="BO261:BO324" si="133">IF(BM261+BN261&gt;0,BM261/(BM261+BN261),0)</f>
        <v>0</v>
      </c>
      <c r="BP261" s="104" t="str">
        <f t="shared" si="111"/>
        <v/>
      </c>
      <c r="BQ261" s="104" t="str">
        <f t="shared" si="112"/>
        <v/>
      </c>
      <c r="BR261" s="104" t="str">
        <f t="shared" ref="BR261:BR324" si="134">IF(AND(BQ261&gt;0,BP261&gt;0,BI261&lt;&gt;"",BJ261&lt;&gt;""),BQ261,"")</f>
        <v/>
      </c>
      <c r="BS261" s="303" t="str">
        <f t="shared" ref="BS261:BS324" si="135">IF(A261="6 Session",IF(BM261&gt;=4,BQ261,""),IF(A261="8 Session",IF(BM261&gt;=6,BQ261,""),""))</f>
        <v/>
      </c>
      <c r="BT261" s="104"/>
      <c r="BU261" s="68" t="str">
        <f t="shared" si="113"/>
        <v/>
      </c>
      <c r="BV261" s="91" t="str">
        <f t="shared" si="114"/>
        <v/>
      </c>
      <c r="BW261" s="91" t="str">
        <f t="shared" si="115"/>
        <v/>
      </c>
      <c r="BX261" s="91" t="str">
        <f t="shared" si="116"/>
        <v/>
      </c>
      <c r="BY261" s="91" t="str">
        <f t="shared" si="117"/>
        <v/>
      </c>
    </row>
    <row r="262" spans="1:77" x14ac:dyDescent="0.35">
      <c r="A262" s="73">
        <f>'Student Tracking'!A261</f>
        <v>0</v>
      </c>
      <c r="B262" s="73">
        <f>'Student Tracking'!B261</f>
        <v>0</v>
      </c>
      <c r="C262" s="74">
        <f>'Student Tracking'!D261</f>
        <v>0</v>
      </c>
      <c r="D262" s="184" t="str">
        <f>IF('Student Tracking'!E261,'Student Tracking'!E261,"")</f>
        <v/>
      </c>
      <c r="E262" s="184" t="str">
        <f>IF('Student Tracking'!F261,'Student Tracking'!F261,"")</f>
        <v/>
      </c>
      <c r="F262" s="181"/>
      <c r="G262" s="39"/>
      <c r="H262" s="39"/>
      <c r="I262" s="39"/>
      <c r="J262" s="39"/>
      <c r="K262" s="39"/>
      <c r="L262" s="39"/>
      <c r="M262" s="39"/>
      <c r="N262" s="39"/>
      <c r="O262" s="39"/>
      <c r="P262" s="39"/>
      <c r="Q262" s="39"/>
      <c r="R262" s="39"/>
      <c r="S262" s="39"/>
      <c r="T262" s="39"/>
      <c r="U262" s="39"/>
      <c r="V262" s="39"/>
      <c r="W262" s="39"/>
      <c r="X262" s="39"/>
      <c r="Y262" s="39"/>
      <c r="Z262" s="39"/>
      <c r="AA262" s="181"/>
      <c r="AB262" s="39"/>
      <c r="AC262" s="39"/>
      <c r="AD262" s="39"/>
      <c r="AE262" s="39"/>
      <c r="AF262" s="39"/>
      <c r="AG262" s="39"/>
      <c r="AH262" s="39"/>
      <c r="AI262" s="39"/>
      <c r="AJ262" s="39"/>
      <c r="AK262" s="39"/>
      <c r="AL262" s="39"/>
      <c r="AM262" s="39"/>
      <c r="AN262" s="39"/>
      <c r="AO262" s="39"/>
      <c r="AP262" s="39"/>
      <c r="AQ262" s="39"/>
      <c r="AR262" s="39"/>
      <c r="AS262" s="39"/>
      <c r="AT262" s="39"/>
      <c r="AU262" s="39"/>
      <c r="AW262" s="145" t="str">
        <f t="shared" si="118"/>
        <v/>
      </c>
      <c r="AX262" s="146" t="str">
        <f t="shared" si="119"/>
        <v/>
      </c>
      <c r="AY262" s="147" t="str">
        <f t="shared" si="120"/>
        <v xml:space="preserve"> </v>
      </c>
      <c r="AZ262" s="145" t="str">
        <f t="shared" si="121"/>
        <v/>
      </c>
      <c r="BA262" s="146" t="str">
        <f t="shared" si="122"/>
        <v/>
      </c>
      <c r="BB262" s="147" t="str">
        <f t="shared" si="123"/>
        <v xml:space="preserve"> </v>
      </c>
      <c r="BC262" s="145" t="str">
        <f t="shared" si="124"/>
        <v/>
      </c>
      <c r="BD262" s="146" t="str">
        <f t="shared" si="125"/>
        <v/>
      </c>
      <c r="BE262" s="147" t="str">
        <f t="shared" si="126"/>
        <v xml:space="preserve"> </v>
      </c>
      <c r="BF262" s="145" t="str">
        <f t="shared" si="127"/>
        <v/>
      </c>
      <c r="BG262" s="146" t="str">
        <f t="shared" si="128"/>
        <v/>
      </c>
      <c r="BH262" s="148" t="str">
        <f t="shared" si="129"/>
        <v xml:space="preserve"> </v>
      </c>
      <c r="BI262" s="69" t="str">
        <f t="shared" si="130"/>
        <v/>
      </c>
      <c r="BJ262" s="70" t="str">
        <f t="shared" si="131"/>
        <v/>
      </c>
      <c r="BK262" s="142" t="str">
        <f t="shared" si="132"/>
        <v xml:space="preserve"> </v>
      </c>
      <c r="BL262" s="104"/>
      <c r="BM262" s="68">
        <f>COUNTIF('Student Tracking'!G261:N261,"&gt;=1")</f>
        <v>0</v>
      </c>
      <c r="BN262" s="104">
        <f>COUNTIF('Student Tracking'!G261:N261,"0")</f>
        <v>0</v>
      </c>
      <c r="BO262" s="85">
        <f t="shared" si="133"/>
        <v>0</v>
      </c>
      <c r="BP262" s="104" t="str">
        <f t="shared" si="111"/>
        <v/>
      </c>
      <c r="BQ262" s="104" t="str">
        <f t="shared" si="112"/>
        <v/>
      </c>
      <c r="BR262" s="104" t="str">
        <f t="shared" si="134"/>
        <v/>
      </c>
      <c r="BS262" s="303" t="str">
        <f t="shared" si="135"/>
        <v/>
      </c>
      <c r="BT262" s="104"/>
      <c r="BU262" s="68" t="str">
        <f t="shared" si="113"/>
        <v/>
      </c>
      <c r="BV262" s="91" t="str">
        <f t="shared" si="114"/>
        <v/>
      </c>
      <c r="BW262" s="91" t="str">
        <f t="shared" si="115"/>
        <v/>
      </c>
      <c r="BX262" s="91" t="str">
        <f t="shared" si="116"/>
        <v/>
      </c>
      <c r="BY262" s="91" t="str">
        <f t="shared" si="117"/>
        <v/>
      </c>
    </row>
    <row r="263" spans="1:77" x14ac:dyDescent="0.35">
      <c r="A263" s="73">
        <f>'Student Tracking'!A262</f>
        <v>0</v>
      </c>
      <c r="B263" s="73">
        <f>'Student Tracking'!B262</f>
        <v>0</v>
      </c>
      <c r="C263" s="74">
        <f>'Student Tracking'!D262</f>
        <v>0</v>
      </c>
      <c r="D263" s="184" t="str">
        <f>IF('Student Tracking'!E262,'Student Tracking'!E262,"")</f>
        <v/>
      </c>
      <c r="E263" s="184" t="str">
        <f>IF('Student Tracking'!F262,'Student Tracking'!F262,"")</f>
        <v/>
      </c>
      <c r="F263" s="182"/>
      <c r="G263" s="40"/>
      <c r="H263" s="40"/>
      <c r="I263" s="40"/>
      <c r="J263" s="40"/>
      <c r="K263" s="40"/>
      <c r="L263" s="40"/>
      <c r="M263" s="40"/>
      <c r="N263" s="40"/>
      <c r="O263" s="40"/>
      <c r="P263" s="40"/>
      <c r="Q263" s="40"/>
      <c r="R263" s="40"/>
      <c r="S263" s="40"/>
      <c r="T263" s="40"/>
      <c r="U263" s="40"/>
      <c r="V263" s="40"/>
      <c r="W263" s="40"/>
      <c r="X263" s="40"/>
      <c r="Y263" s="40"/>
      <c r="Z263" s="40"/>
      <c r="AA263" s="182"/>
      <c r="AB263" s="40"/>
      <c r="AC263" s="40"/>
      <c r="AD263" s="40"/>
      <c r="AE263" s="40"/>
      <c r="AF263" s="40"/>
      <c r="AG263" s="40"/>
      <c r="AH263" s="40"/>
      <c r="AI263" s="40"/>
      <c r="AJ263" s="40"/>
      <c r="AK263" s="40"/>
      <c r="AL263" s="40"/>
      <c r="AM263" s="40"/>
      <c r="AN263" s="40"/>
      <c r="AO263" s="40"/>
      <c r="AP263" s="40"/>
      <c r="AQ263" s="40"/>
      <c r="AR263" s="40"/>
      <c r="AS263" s="40"/>
      <c r="AT263" s="40"/>
      <c r="AU263" s="40"/>
      <c r="AW263" s="145" t="str">
        <f t="shared" si="118"/>
        <v/>
      </c>
      <c r="AX263" s="146" t="str">
        <f t="shared" si="119"/>
        <v/>
      </c>
      <c r="AY263" s="147" t="str">
        <f t="shared" si="120"/>
        <v xml:space="preserve"> </v>
      </c>
      <c r="AZ263" s="145" t="str">
        <f t="shared" si="121"/>
        <v/>
      </c>
      <c r="BA263" s="146" t="str">
        <f t="shared" si="122"/>
        <v/>
      </c>
      <c r="BB263" s="147" t="str">
        <f t="shared" si="123"/>
        <v xml:space="preserve"> </v>
      </c>
      <c r="BC263" s="145" t="str">
        <f t="shared" si="124"/>
        <v/>
      </c>
      <c r="BD263" s="146" t="str">
        <f t="shared" si="125"/>
        <v/>
      </c>
      <c r="BE263" s="147" t="str">
        <f t="shared" si="126"/>
        <v xml:space="preserve"> </v>
      </c>
      <c r="BF263" s="145" t="str">
        <f t="shared" si="127"/>
        <v/>
      </c>
      <c r="BG263" s="146" t="str">
        <f t="shared" si="128"/>
        <v/>
      </c>
      <c r="BH263" s="148" t="str">
        <f t="shared" si="129"/>
        <v xml:space="preserve"> </v>
      </c>
      <c r="BI263" s="69" t="str">
        <f t="shared" si="130"/>
        <v/>
      </c>
      <c r="BJ263" s="70" t="str">
        <f t="shared" si="131"/>
        <v/>
      </c>
      <c r="BK263" s="142" t="str">
        <f t="shared" si="132"/>
        <v xml:space="preserve"> </v>
      </c>
      <c r="BL263" s="104"/>
      <c r="BM263" s="68">
        <f>COUNTIF('Student Tracking'!G262:N262,"&gt;=1")</f>
        <v>0</v>
      </c>
      <c r="BN263" s="104">
        <f>COUNTIF('Student Tracking'!G262:N262,"0")</f>
        <v>0</v>
      </c>
      <c r="BO263" s="85">
        <f t="shared" si="133"/>
        <v>0</v>
      </c>
      <c r="BP263" s="104" t="str">
        <f t="shared" si="111"/>
        <v/>
      </c>
      <c r="BQ263" s="104" t="str">
        <f t="shared" si="112"/>
        <v/>
      </c>
      <c r="BR263" s="104" t="str">
        <f t="shared" si="134"/>
        <v/>
      </c>
      <c r="BS263" s="303" t="str">
        <f t="shared" si="135"/>
        <v/>
      </c>
      <c r="BT263" s="104"/>
      <c r="BU263" s="68" t="str">
        <f t="shared" si="113"/>
        <v/>
      </c>
      <c r="BV263" s="91" t="str">
        <f t="shared" si="114"/>
        <v/>
      </c>
      <c r="BW263" s="91" t="str">
        <f t="shared" si="115"/>
        <v/>
      </c>
      <c r="BX263" s="91" t="str">
        <f t="shared" si="116"/>
        <v/>
      </c>
      <c r="BY263" s="91" t="str">
        <f t="shared" si="117"/>
        <v/>
      </c>
    </row>
    <row r="264" spans="1:77" x14ac:dyDescent="0.35">
      <c r="A264" s="73">
        <f>'Student Tracking'!A263</f>
        <v>0</v>
      </c>
      <c r="B264" s="73">
        <f>'Student Tracking'!B263</f>
        <v>0</v>
      </c>
      <c r="C264" s="74">
        <f>'Student Tracking'!D263</f>
        <v>0</v>
      </c>
      <c r="D264" s="184" t="str">
        <f>IF('Student Tracking'!E263,'Student Tracking'!E263,"")</f>
        <v/>
      </c>
      <c r="E264" s="184" t="str">
        <f>IF('Student Tracking'!F263,'Student Tracking'!F263,"")</f>
        <v/>
      </c>
      <c r="F264" s="181"/>
      <c r="G264" s="39"/>
      <c r="H264" s="39"/>
      <c r="I264" s="39"/>
      <c r="J264" s="39"/>
      <c r="K264" s="39"/>
      <c r="L264" s="39"/>
      <c r="M264" s="39"/>
      <c r="N264" s="39"/>
      <c r="O264" s="39"/>
      <c r="P264" s="39"/>
      <c r="Q264" s="39"/>
      <c r="R264" s="39"/>
      <c r="S264" s="39"/>
      <c r="T264" s="39"/>
      <c r="U264" s="39"/>
      <c r="V264" s="39"/>
      <c r="W264" s="39"/>
      <c r="X264" s="39"/>
      <c r="Y264" s="39"/>
      <c r="Z264" s="39"/>
      <c r="AA264" s="181"/>
      <c r="AB264" s="39"/>
      <c r="AC264" s="39"/>
      <c r="AD264" s="39"/>
      <c r="AE264" s="39"/>
      <c r="AF264" s="39"/>
      <c r="AG264" s="39"/>
      <c r="AH264" s="39"/>
      <c r="AI264" s="39"/>
      <c r="AJ264" s="39"/>
      <c r="AK264" s="39"/>
      <c r="AL264" s="39"/>
      <c r="AM264" s="39"/>
      <c r="AN264" s="39"/>
      <c r="AO264" s="39"/>
      <c r="AP264" s="39"/>
      <c r="AQ264" s="39"/>
      <c r="AR264" s="39"/>
      <c r="AS264" s="39"/>
      <c r="AT264" s="39"/>
      <c r="AU264" s="39"/>
      <c r="AW264" s="145" t="str">
        <f t="shared" si="118"/>
        <v/>
      </c>
      <c r="AX264" s="146" t="str">
        <f t="shared" si="119"/>
        <v/>
      </c>
      <c r="AY264" s="147" t="str">
        <f t="shared" si="120"/>
        <v xml:space="preserve"> </v>
      </c>
      <c r="AZ264" s="145" t="str">
        <f t="shared" si="121"/>
        <v/>
      </c>
      <c r="BA264" s="146" t="str">
        <f t="shared" si="122"/>
        <v/>
      </c>
      <c r="BB264" s="147" t="str">
        <f t="shared" si="123"/>
        <v xml:space="preserve"> </v>
      </c>
      <c r="BC264" s="145" t="str">
        <f t="shared" si="124"/>
        <v/>
      </c>
      <c r="BD264" s="146" t="str">
        <f t="shared" si="125"/>
        <v/>
      </c>
      <c r="BE264" s="147" t="str">
        <f t="shared" si="126"/>
        <v xml:space="preserve"> </v>
      </c>
      <c r="BF264" s="145" t="str">
        <f t="shared" si="127"/>
        <v/>
      </c>
      <c r="BG264" s="146" t="str">
        <f t="shared" si="128"/>
        <v/>
      </c>
      <c r="BH264" s="148" t="str">
        <f t="shared" si="129"/>
        <v xml:space="preserve"> </v>
      </c>
      <c r="BI264" s="69" t="str">
        <f t="shared" si="130"/>
        <v/>
      </c>
      <c r="BJ264" s="70" t="str">
        <f t="shared" si="131"/>
        <v/>
      </c>
      <c r="BK264" s="142" t="str">
        <f t="shared" si="132"/>
        <v xml:space="preserve"> </v>
      </c>
      <c r="BL264" s="104"/>
      <c r="BM264" s="68">
        <f>COUNTIF('Student Tracking'!G263:N263,"&gt;=1")</f>
        <v>0</v>
      </c>
      <c r="BN264" s="104">
        <f>COUNTIF('Student Tracking'!G263:N263,"0")</f>
        <v>0</v>
      </c>
      <c r="BO264" s="85">
        <f t="shared" si="133"/>
        <v>0</v>
      </c>
      <c r="BP264" s="104" t="str">
        <f t="shared" si="111"/>
        <v/>
      </c>
      <c r="BQ264" s="104" t="str">
        <f t="shared" si="112"/>
        <v/>
      </c>
      <c r="BR264" s="104" t="str">
        <f t="shared" si="134"/>
        <v/>
      </c>
      <c r="BS264" s="303" t="str">
        <f t="shared" si="135"/>
        <v/>
      </c>
      <c r="BT264" s="104"/>
      <c r="BU264" s="68" t="str">
        <f t="shared" si="113"/>
        <v/>
      </c>
      <c r="BV264" s="91" t="str">
        <f t="shared" si="114"/>
        <v/>
      </c>
      <c r="BW264" s="91" t="str">
        <f t="shared" si="115"/>
        <v/>
      </c>
      <c r="BX264" s="91" t="str">
        <f t="shared" si="116"/>
        <v/>
      </c>
      <c r="BY264" s="91" t="str">
        <f t="shared" si="117"/>
        <v/>
      </c>
    </row>
    <row r="265" spans="1:77" x14ac:dyDescent="0.35">
      <c r="A265" s="73">
        <f>'Student Tracking'!A264</f>
        <v>0</v>
      </c>
      <c r="B265" s="73">
        <f>'Student Tracking'!B264</f>
        <v>0</v>
      </c>
      <c r="C265" s="74">
        <f>'Student Tracking'!D264</f>
        <v>0</v>
      </c>
      <c r="D265" s="184" t="str">
        <f>IF('Student Tracking'!E264,'Student Tracking'!E264,"")</f>
        <v/>
      </c>
      <c r="E265" s="184" t="str">
        <f>IF('Student Tracking'!F264,'Student Tracking'!F264,"")</f>
        <v/>
      </c>
      <c r="F265" s="182"/>
      <c r="G265" s="40"/>
      <c r="H265" s="40"/>
      <c r="I265" s="40"/>
      <c r="J265" s="40"/>
      <c r="K265" s="40"/>
      <c r="L265" s="40"/>
      <c r="M265" s="40"/>
      <c r="N265" s="40"/>
      <c r="O265" s="40"/>
      <c r="P265" s="40"/>
      <c r="Q265" s="40"/>
      <c r="R265" s="40"/>
      <c r="S265" s="40"/>
      <c r="T265" s="40"/>
      <c r="U265" s="40"/>
      <c r="V265" s="40"/>
      <c r="W265" s="40"/>
      <c r="X265" s="40"/>
      <c r="Y265" s="40"/>
      <c r="Z265" s="40"/>
      <c r="AA265" s="182"/>
      <c r="AB265" s="40"/>
      <c r="AC265" s="40"/>
      <c r="AD265" s="40"/>
      <c r="AE265" s="40"/>
      <c r="AF265" s="40"/>
      <c r="AG265" s="40"/>
      <c r="AH265" s="40"/>
      <c r="AI265" s="40"/>
      <c r="AJ265" s="40"/>
      <c r="AK265" s="40"/>
      <c r="AL265" s="40"/>
      <c r="AM265" s="40"/>
      <c r="AN265" s="40"/>
      <c r="AO265" s="40"/>
      <c r="AP265" s="40"/>
      <c r="AQ265" s="40"/>
      <c r="AR265" s="40"/>
      <c r="AS265" s="40"/>
      <c r="AT265" s="40"/>
      <c r="AU265" s="40"/>
      <c r="AW265" s="145" t="str">
        <f t="shared" si="118"/>
        <v/>
      </c>
      <c r="AX265" s="146" t="str">
        <f t="shared" si="119"/>
        <v/>
      </c>
      <c r="AY265" s="147" t="str">
        <f t="shared" si="120"/>
        <v xml:space="preserve"> </v>
      </c>
      <c r="AZ265" s="145" t="str">
        <f t="shared" si="121"/>
        <v/>
      </c>
      <c r="BA265" s="146" t="str">
        <f t="shared" si="122"/>
        <v/>
      </c>
      <c r="BB265" s="147" t="str">
        <f t="shared" si="123"/>
        <v xml:space="preserve"> </v>
      </c>
      <c r="BC265" s="145" t="str">
        <f t="shared" si="124"/>
        <v/>
      </c>
      <c r="BD265" s="146" t="str">
        <f t="shared" si="125"/>
        <v/>
      </c>
      <c r="BE265" s="147" t="str">
        <f t="shared" si="126"/>
        <v xml:space="preserve"> </v>
      </c>
      <c r="BF265" s="145" t="str">
        <f t="shared" si="127"/>
        <v/>
      </c>
      <c r="BG265" s="146" t="str">
        <f t="shared" si="128"/>
        <v/>
      </c>
      <c r="BH265" s="148" t="str">
        <f t="shared" si="129"/>
        <v xml:space="preserve"> </v>
      </c>
      <c r="BI265" s="69" t="str">
        <f t="shared" si="130"/>
        <v/>
      </c>
      <c r="BJ265" s="70" t="str">
        <f t="shared" si="131"/>
        <v/>
      </c>
      <c r="BK265" s="142" t="str">
        <f t="shared" si="132"/>
        <v xml:space="preserve"> </v>
      </c>
      <c r="BL265" s="104"/>
      <c r="BM265" s="68">
        <f>COUNTIF('Student Tracking'!G264:N264,"&gt;=1")</f>
        <v>0</v>
      </c>
      <c r="BN265" s="104">
        <f>COUNTIF('Student Tracking'!G264:N264,"0")</f>
        <v>0</v>
      </c>
      <c r="BO265" s="85">
        <f t="shared" si="133"/>
        <v>0</v>
      </c>
      <c r="BP265" s="104" t="str">
        <f t="shared" si="111"/>
        <v/>
      </c>
      <c r="BQ265" s="104" t="str">
        <f t="shared" si="112"/>
        <v/>
      </c>
      <c r="BR265" s="104" t="str">
        <f t="shared" si="134"/>
        <v/>
      </c>
      <c r="BS265" s="303" t="str">
        <f t="shared" si="135"/>
        <v/>
      </c>
      <c r="BT265" s="104"/>
      <c r="BU265" s="68" t="str">
        <f t="shared" si="113"/>
        <v/>
      </c>
      <c r="BV265" s="91" t="str">
        <f t="shared" si="114"/>
        <v/>
      </c>
      <c r="BW265" s="91" t="str">
        <f t="shared" si="115"/>
        <v/>
      </c>
      <c r="BX265" s="91" t="str">
        <f t="shared" si="116"/>
        <v/>
      </c>
      <c r="BY265" s="91" t="str">
        <f t="shared" si="117"/>
        <v/>
      </c>
    </row>
    <row r="266" spans="1:77" x14ac:dyDescent="0.35">
      <c r="A266" s="73">
        <f>'Student Tracking'!A265</f>
        <v>0</v>
      </c>
      <c r="B266" s="73">
        <f>'Student Tracking'!B265</f>
        <v>0</v>
      </c>
      <c r="C266" s="74">
        <f>'Student Tracking'!D265</f>
        <v>0</v>
      </c>
      <c r="D266" s="184" t="str">
        <f>IF('Student Tracking'!E265,'Student Tracking'!E265,"")</f>
        <v/>
      </c>
      <c r="E266" s="184" t="str">
        <f>IF('Student Tracking'!F265,'Student Tracking'!F265,"")</f>
        <v/>
      </c>
      <c r="F266" s="181"/>
      <c r="G266" s="39"/>
      <c r="H266" s="39"/>
      <c r="I266" s="39"/>
      <c r="J266" s="39"/>
      <c r="K266" s="39"/>
      <c r="L266" s="39"/>
      <c r="M266" s="39"/>
      <c r="N266" s="39"/>
      <c r="O266" s="39"/>
      <c r="P266" s="39"/>
      <c r="Q266" s="39"/>
      <c r="R266" s="39"/>
      <c r="S266" s="39"/>
      <c r="T266" s="39"/>
      <c r="U266" s="39"/>
      <c r="V266" s="39"/>
      <c r="W266" s="39"/>
      <c r="X266" s="39"/>
      <c r="Y266" s="39"/>
      <c r="Z266" s="39"/>
      <c r="AA266" s="181"/>
      <c r="AB266" s="39"/>
      <c r="AC266" s="39"/>
      <c r="AD266" s="39"/>
      <c r="AE266" s="39"/>
      <c r="AF266" s="39"/>
      <c r="AG266" s="39"/>
      <c r="AH266" s="39"/>
      <c r="AI266" s="39"/>
      <c r="AJ266" s="39"/>
      <c r="AK266" s="39"/>
      <c r="AL266" s="39"/>
      <c r="AM266" s="39"/>
      <c r="AN266" s="39"/>
      <c r="AO266" s="39"/>
      <c r="AP266" s="39"/>
      <c r="AQ266" s="39"/>
      <c r="AR266" s="39"/>
      <c r="AS266" s="39"/>
      <c r="AT266" s="39"/>
      <c r="AU266" s="39"/>
      <c r="AW266" s="145" t="str">
        <f t="shared" si="118"/>
        <v/>
      </c>
      <c r="AX266" s="146" t="str">
        <f t="shared" si="119"/>
        <v/>
      </c>
      <c r="AY266" s="147" t="str">
        <f t="shared" si="120"/>
        <v xml:space="preserve"> </v>
      </c>
      <c r="AZ266" s="145" t="str">
        <f t="shared" si="121"/>
        <v/>
      </c>
      <c r="BA266" s="146" t="str">
        <f t="shared" si="122"/>
        <v/>
      </c>
      <c r="BB266" s="147" t="str">
        <f t="shared" si="123"/>
        <v xml:space="preserve"> </v>
      </c>
      <c r="BC266" s="145" t="str">
        <f t="shared" si="124"/>
        <v/>
      </c>
      <c r="BD266" s="146" t="str">
        <f t="shared" si="125"/>
        <v/>
      </c>
      <c r="BE266" s="147" t="str">
        <f t="shared" si="126"/>
        <v xml:space="preserve"> </v>
      </c>
      <c r="BF266" s="145" t="str">
        <f t="shared" si="127"/>
        <v/>
      </c>
      <c r="BG266" s="146" t="str">
        <f t="shared" si="128"/>
        <v/>
      </c>
      <c r="BH266" s="148" t="str">
        <f t="shared" si="129"/>
        <v xml:space="preserve"> </v>
      </c>
      <c r="BI266" s="69" t="str">
        <f t="shared" si="130"/>
        <v/>
      </c>
      <c r="BJ266" s="70" t="str">
        <f t="shared" si="131"/>
        <v/>
      </c>
      <c r="BK266" s="142" t="str">
        <f t="shared" si="132"/>
        <v xml:space="preserve"> </v>
      </c>
      <c r="BL266" s="104"/>
      <c r="BM266" s="68">
        <f>COUNTIF('Student Tracking'!G265:N265,"&gt;=1")</f>
        <v>0</v>
      </c>
      <c r="BN266" s="104">
        <f>COUNTIF('Student Tracking'!G265:N265,"0")</f>
        <v>0</v>
      </c>
      <c r="BO266" s="85">
        <f t="shared" si="133"/>
        <v>0</v>
      </c>
      <c r="BP266" s="104" t="str">
        <f t="shared" si="111"/>
        <v/>
      </c>
      <c r="BQ266" s="104" t="str">
        <f t="shared" si="112"/>
        <v/>
      </c>
      <c r="BR266" s="104" t="str">
        <f t="shared" si="134"/>
        <v/>
      </c>
      <c r="BS266" s="303" t="str">
        <f t="shared" si="135"/>
        <v/>
      </c>
      <c r="BT266" s="104"/>
      <c r="BU266" s="68" t="str">
        <f t="shared" si="113"/>
        <v/>
      </c>
      <c r="BV266" s="91" t="str">
        <f t="shared" si="114"/>
        <v/>
      </c>
      <c r="BW266" s="91" t="str">
        <f t="shared" si="115"/>
        <v/>
      </c>
      <c r="BX266" s="91" t="str">
        <f t="shared" si="116"/>
        <v/>
      </c>
      <c r="BY266" s="91" t="str">
        <f t="shared" si="117"/>
        <v/>
      </c>
    </row>
    <row r="267" spans="1:77" x14ac:dyDescent="0.35">
      <c r="A267" s="73">
        <f>'Student Tracking'!A266</f>
        <v>0</v>
      </c>
      <c r="B267" s="73">
        <f>'Student Tracking'!B266</f>
        <v>0</v>
      </c>
      <c r="C267" s="74">
        <f>'Student Tracking'!D266</f>
        <v>0</v>
      </c>
      <c r="D267" s="184" t="str">
        <f>IF('Student Tracking'!E266,'Student Tracking'!E266,"")</f>
        <v/>
      </c>
      <c r="E267" s="184" t="str">
        <f>IF('Student Tracking'!F266,'Student Tracking'!F266,"")</f>
        <v/>
      </c>
      <c r="F267" s="182"/>
      <c r="G267" s="40"/>
      <c r="H267" s="40"/>
      <c r="I267" s="40"/>
      <c r="J267" s="40"/>
      <c r="K267" s="40"/>
      <c r="L267" s="40"/>
      <c r="M267" s="40"/>
      <c r="N267" s="40"/>
      <c r="O267" s="40"/>
      <c r="P267" s="40"/>
      <c r="Q267" s="40"/>
      <c r="R267" s="40"/>
      <c r="S267" s="40"/>
      <c r="T267" s="40"/>
      <c r="U267" s="40"/>
      <c r="V267" s="40"/>
      <c r="W267" s="40"/>
      <c r="X267" s="40"/>
      <c r="Y267" s="40"/>
      <c r="Z267" s="40"/>
      <c r="AA267" s="182"/>
      <c r="AB267" s="40"/>
      <c r="AC267" s="40"/>
      <c r="AD267" s="40"/>
      <c r="AE267" s="40"/>
      <c r="AF267" s="40"/>
      <c r="AG267" s="40"/>
      <c r="AH267" s="40"/>
      <c r="AI267" s="40"/>
      <c r="AJ267" s="40"/>
      <c r="AK267" s="40"/>
      <c r="AL267" s="40"/>
      <c r="AM267" s="40"/>
      <c r="AN267" s="40"/>
      <c r="AO267" s="40"/>
      <c r="AP267" s="40"/>
      <c r="AQ267" s="40"/>
      <c r="AR267" s="40"/>
      <c r="AS267" s="40"/>
      <c r="AT267" s="40"/>
      <c r="AU267" s="40"/>
      <c r="AW267" s="145" t="str">
        <f t="shared" si="118"/>
        <v/>
      </c>
      <c r="AX267" s="146" t="str">
        <f t="shared" si="119"/>
        <v/>
      </c>
      <c r="AY267" s="147" t="str">
        <f t="shared" si="120"/>
        <v xml:space="preserve"> </v>
      </c>
      <c r="AZ267" s="145" t="str">
        <f t="shared" si="121"/>
        <v/>
      </c>
      <c r="BA267" s="146" t="str">
        <f t="shared" si="122"/>
        <v/>
      </c>
      <c r="BB267" s="147" t="str">
        <f t="shared" si="123"/>
        <v xml:space="preserve"> </v>
      </c>
      <c r="BC267" s="145" t="str">
        <f t="shared" si="124"/>
        <v/>
      </c>
      <c r="BD267" s="146" t="str">
        <f t="shared" si="125"/>
        <v/>
      </c>
      <c r="BE267" s="147" t="str">
        <f t="shared" si="126"/>
        <v xml:space="preserve"> </v>
      </c>
      <c r="BF267" s="145" t="str">
        <f t="shared" si="127"/>
        <v/>
      </c>
      <c r="BG267" s="146" t="str">
        <f t="shared" si="128"/>
        <v/>
      </c>
      <c r="BH267" s="148" t="str">
        <f t="shared" si="129"/>
        <v xml:space="preserve"> </v>
      </c>
      <c r="BI267" s="69" t="str">
        <f t="shared" si="130"/>
        <v/>
      </c>
      <c r="BJ267" s="70" t="str">
        <f t="shared" si="131"/>
        <v/>
      </c>
      <c r="BK267" s="142" t="str">
        <f t="shared" si="132"/>
        <v xml:space="preserve"> </v>
      </c>
      <c r="BL267" s="104"/>
      <c r="BM267" s="68">
        <f>COUNTIF('Student Tracking'!G266:N266,"&gt;=1")</f>
        <v>0</v>
      </c>
      <c r="BN267" s="104">
        <f>COUNTIF('Student Tracking'!G266:N266,"0")</f>
        <v>0</v>
      </c>
      <c r="BO267" s="85">
        <f t="shared" si="133"/>
        <v>0</v>
      </c>
      <c r="BP267" s="104" t="str">
        <f t="shared" si="111"/>
        <v/>
      </c>
      <c r="BQ267" s="104" t="str">
        <f t="shared" si="112"/>
        <v/>
      </c>
      <c r="BR267" s="104" t="str">
        <f t="shared" si="134"/>
        <v/>
      </c>
      <c r="BS267" s="303" t="str">
        <f t="shared" si="135"/>
        <v/>
      </c>
      <c r="BT267" s="104"/>
      <c r="BU267" s="68" t="str">
        <f t="shared" si="113"/>
        <v/>
      </c>
      <c r="BV267" s="91" t="str">
        <f t="shared" si="114"/>
        <v/>
      </c>
      <c r="BW267" s="91" t="str">
        <f t="shared" si="115"/>
        <v/>
      </c>
      <c r="BX267" s="91" t="str">
        <f t="shared" si="116"/>
        <v/>
      </c>
      <c r="BY267" s="91" t="str">
        <f t="shared" si="117"/>
        <v/>
      </c>
    </row>
    <row r="268" spans="1:77" x14ac:dyDescent="0.35">
      <c r="A268" s="73">
        <f>'Student Tracking'!A267</f>
        <v>0</v>
      </c>
      <c r="B268" s="73">
        <f>'Student Tracking'!B267</f>
        <v>0</v>
      </c>
      <c r="C268" s="74">
        <f>'Student Tracking'!D267</f>
        <v>0</v>
      </c>
      <c r="D268" s="184" t="str">
        <f>IF('Student Tracking'!E267,'Student Tracking'!E267,"")</f>
        <v/>
      </c>
      <c r="E268" s="184" t="str">
        <f>IF('Student Tracking'!F267,'Student Tracking'!F267,"")</f>
        <v/>
      </c>
      <c r="F268" s="181"/>
      <c r="G268" s="39"/>
      <c r="H268" s="39"/>
      <c r="I268" s="39"/>
      <c r="J268" s="39"/>
      <c r="K268" s="39"/>
      <c r="L268" s="39"/>
      <c r="M268" s="39"/>
      <c r="N268" s="39"/>
      <c r="O268" s="39"/>
      <c r="P268" s="39"/>
      <c r="Q268" s="39"/>
      <c r="R268" s="39"/>
      <c r="S268" s="39"/>
      <c r="T268" s="39"/>
      <c r="U268" s="39"/>
      <c r="V268" s="39"/>
      <c r="W268" s="39"/>
      <c r="X268" s="39"/>
      <c r="Y268" s="39"/>
      <c r="Z268" s="39"/>
      <c r="AA268" s="181"/>
      <c r="AB268" s="39"/>
      <c r="AC268" s="39"/>
      <c r="AD268" s="39"/>
      <c r="AE268" s="39"/>
      <c r="AF268" s="39"/>
      <c r="AG268" s="39"/>
      <c r="AH268" s="39"/>
      <c r="AI268" s="39"/>
      <c r="AJ268" s="39"/>
      <c r="AK268" s="39"/>
      <c r="AL268" s="39"/>
      <c r="AM268" s="39"/>
      <c r="AN268" s="39"/>
      <c r="AO268" s="39"/>
      <c r="AP268" s="39"/>
      <c r="AQ268" s="39"/>
      <c r="AR268" s="39"/>
      <c r="AS268" s="39"/>
      <c r="AT268" s="39"/>
      <c r="AU268" s="39"/>
      <c r="AW268" s="145" t="str">
        <f t="shared" si="118"/>
        <v/>
      </c>
      <c r="AX268" s="146" t="str">
        <f t="shared" si="119"/>
        <v/>
      </c>
      <c r="AY268" s="147" t="str">
        <f t="shared" si="120"/>
        <v xml:space="preserve"> </v>
      </c>
      <c r="AZ268" s="145" t="str">
        <f t="shared" si="121"/>
        <v/>
      </c>
      <c r="BA268" s="146" t="str">
        <f t="shared" si="122"/>
        <v/>
      </c>
      <c r="BB268" s="147" t="str">
        <f t="shared" si="123"/>
        <v xml:space="preserve"> </v>
      </c>
      <c r="BC268" s="145" t="str">
        <f t="shared" si="124"/>
        <v/>
      </c>
      <c r="BD268" s="146" t="str">
        <f t="shared" si="125"/>
        <v/>
      </c>
      <c r="BE268" s="147" t="str">
        <f t="shared" si="126"/>
        <v xml:space="preserve"> </v>
      </c>
      <c r="BF268" s="145" t="str">
        <f t="shared" si="127"/>
        <v/>
      </c>
      <c r="BG268" s="146" t="str">
        <f t="shared" si="128"/>
        <v/>
      </c>
      <c r="BH268" s="148" t="str">
        <f t="shared" si="129"/>
        <v xml:space="preserve"> </v>
      </c>
      <c r="BI268" s="69" t="str">
        <f t="shared" si="130"/>
        <v/>
      </c>
      <c r="BJ268" s="70" t="str">
        <f t="shared" si="131"/>
        <v/>
      </c>
      <c r="BK268" s="142" t="str">
        <f t="shared" si="132"/>
        <v xml:space="preserve"> </v>
      </c>
      <c r="BL268" s="104"/>
      <c r="BM268" s="68">
        <f>COUNTIF('Student Tracking'!G267:N267,"&gt;=1")</f>
        <v>0</v>
      </c>
      <c r="BN268" s="104">
        <f>COUNTIF('Student Tracking'!G267:N267,"0")</f>
        <v>0</v>
      </c>
      <c r="BO268" s="85">
        <f t="shared" si="133"/>
        <v>0</v>
      </c>
      <c r="BP268" s="104" t="str">
        <f t="shared" si="111"/>
        <v/>
      </c>
      <c r="BQ268" s="104" t="str">
        <f t="shared" si="112"/>
        <v/>
      </c>
      <c r="BR268" s="104" t="str">
        <f t="shared" si="134"/>
        <v/>
      </c>
      <c r="BS268" s="303" t="str">
        <f t="shared" si="135"/>
        <v/>
      </c>
      <c r="BT268" s="104"/>
      <c r="BU268" s="68" t="str">
        <f t="shared" si="113"/>
        <v/>
      </c>
      <c r="BV268" s="91" t="str">
        <f t="shared" si="114"/>
        <v/>
      </c>
      <c r="BW268" s="91" t="str">
        <f t="shared" si="115"/>
        <v/>
      </c>
      <c r="BX268" s="91" t="str">
        <f t="shared" si="116"/>
        <v/>
      </c>
      <c r="BY268" s="91" t="str">
        <f t="shared" si="117"/>
        <v/>
      </c>
    </row>
    <row r="269" spans="1:77" x14ac:dyDescent="0.35">
      <c r="A269" s="73">
        <f>'Student Tracking'!A268</f>
        <v>0</v>
      </c>
      <c r="B269" s="73">
        <f>'Student Tracking'!B268</f>
        <v>0</v>
      </c>
      <c r="C269" s="74">
        <f>'Student Tracking'!D268</f>
        <v>0</v>
      </c>
      <c r="D269" s="184" t="str">
        <f>IF('Student Tracking'!E268,'Student Tracking'!E268,"")</f>
        <v/>
      </c>
      <c r="E269" s="184" t="str">
        <f>IF('Student Tracking'!F268,'Student Tracking'!F268,"")</f>
        <v/>
      </c>
      <c r="F269" s="182"/>
      <c r="G269" s="40"/>
      <c r="H269" s="40"/>
      <c r="I269" s="40"/>
      <c r="J269" s="40"/>
      <c r="K269" s="40"/>
      <c r="L269" s="40"/>
      <c r="M269" s="40"/>
      <c r="N269" s="40"/>
      <c r="O269" s="40"/>
      <c r="P269" s="40"/>
      <c r="Q269" s="40"/>
      <c r="R269" s="40"/>
      <c r="S269" s="40"/>
      <c r="T269" s="40"/>
      <c r="U269" s="40"/>
      <c r="V269" s="40"/>
      <c r="W269" s="40"/>
      <c r="X269" s="40"/>
      <c r="Y269" s="40"/>
      <c r="Z269" s="40"/>
      <c r="AA269" s="182"/>
      <c r="AB269" s="40"/>
      <c r="AC269" s="40"/>
      <c r="AD269" s="40"/>
      <c r="AE269" s="40"/>
      <c r="AF269" s="40"/>
      <c r="AG269" s="40"/>
      <c r="AH269" s="40"/>
      <c r="AI269" s="40"/>
      <c r="AJ269" s="40"/>
      <c r="AK269" s="40"/>
      <c r="AL269" s="40"/>
      <c r="AM269" s="40"/>
      <c r="AN269" s="40"/>
      <c r="AO269" s="40"/>
      <c r="AP269" s="40"/>
      <c r="AQ269" s="40"/>
      <c r="AR269" s="40"/>
      <c r="AS269" s="40"/>
      <c r="AT269" s="40"/>
      <c r="AU269" s="40"/>
      <c r="AW269" s="145" t="str">
        <f t="shared" si="118"/>
        <v/>
      </c>
      <c r="AX269" s="146" t="str">
        <f t="shared" si="119"/>
        <v/>
      </c>
      <c r="AY269" s="147" t="str">
        <f t="shared" si="120"/>
        <v xml:space="preserve"> </v>
      </c>
      <c r="AZ269" s="145" t="str">
        <f t="shared" si="121"/>
        <v/>
      </c>
      <c r="BA269" s="146" t="str">
        <f t="shared" si="122"/>
        <v/>
      </c>
      <c r="BB269" s="147" t="str">
        <f t="shared" si="123"/>
        <v xml:space="preserve"> </v>
      </c>
      <c r="BC269" s="145" t="str">
        <f t="shared" si="124"/>
        <v/>
      </c>
      <c r="BD269" s="146" t="str">
        <f t="shared" si="125"/>
        <v/>
      </c>
      <c r="BE269" s="147" t="str">
        <f t="shared" si="126"/>
        <v xml:space="preserve"> </v>
      </c>
      <c r="BF269" s="145" t="str">
        <f t="shared" si="127"/>
        <v/>
      </c>
      <c r="BG269" s="146" t="str">
        <f t="shared" si="128"/>
        <v/>
      </c>
      <c r="BH269" s="148" t="str">
        <f t="shared" si="129"/>
        <v xml:space="preserve"> </v>
      </c>
      <c r="BI269" s="69" t="str">
        <f t="shared" si="130"/>
        <v/>
      </c>
      <c r="BJ269" s="70" t="str">
        <f t="shared" si="131"/>
        <v/>
      </c>
      <c r="BK269" s="142" t="str">
        <f t="shared" si="132"/>
        <v xml:space="preserve"> </v>
      </c>
      <c r="BL269" s="104"/>
      <c r="BM269" s="68">
        <f>COUNTIF('Student Tracking'!G268:N268,"&gt;=1")</f>
        <v>0</v>
      </c>
      <c r="BN269" s="104">
        <f>COUNTIF('Student Tracking'!G268:N268,"0")</f>
        <v>0</v>
      </c>
      <c r="BO269" s="85">
        <f t="shared" si="133"/>
        <v>0</v>
      </c>
      <c r="BP269" s="104" t="str">
        <f t="shared" si="111"/>
        <v/>
      </c>
      <c r="BQ269" s="104" t="str">
        <f t="shared" si="112"/>
        <v/>
      </c>
      <c r="BR269" s="104" t="str">
        <f t="shared" si="134"/>
        <v/>
      </c>
      <c r="BS269" s="303" t="str">
        <f t="shared" si="135"/>
        <v/>
      </c>
      <c r="BT269" s="104"/>
      <c r="BU269" s="68" t="str">
        <f t="shared" si="113"/>
        <v/>
      </c>
      <c r="BV269" s="91" t="str">
        <f t="shared" si="114"/>
        <v/>
      </c>
      <c r="BW269" s="91" t="str">
        <f t="shared" si="115"/>
        <v/>
      </c>
      <c r="BX269" s="91" t="str">
        <f t="shared" si="116"/>
        <v/>
      </c>
      <c r="BY269" s="91" t="str">
        <f t="shared" si="117"/>
        <v/>
      </c>
    </row>
    <row r="270" spans="1:77" x14ac:dyDescent="0.35">
      <c r="A270" s="73">
        <f>'Student Tracking'!A269</f>
        <v>0</v>
      </c>
      <c r="B270" s="73">
        <f>'Student Tracking'!B269</f>
        <v>0</v>
      </c>
      <c r="C270" s="74">
        <f>'Student Tracking'!D269</f>
        <v>0</v>
      </c>
      <c r="D270" s="184" t="str">
        <f>IF('Student Tracking'!E269,'Student Tracking'!E269,"")</f>
        <v/>
      </c>
      <c r="E270" s="184" t="str">
        <f>IF('Student Tracking'!F269,'Student Tracking'!F269,"")</f>
        <v/>
      </c>
      <c r="F270" s="181"/>
      <c r="G270" s="39"/>
      <c r="H270" s="39"/>
      <c r="I270" s="39"/>
      <c r="J270" s="39"/>
      <c r="K270" s="39"/>
      <c r="L270" s="39"/>
      <c r="M270" s="39"/>
      <c r="N270" s="39"/>
      <c r="O270" s="39"/>
      <c r="P270" s="39"/>
      <c r="Q270" s="39"/>
      <c r="R270" s="39"/>
      <c r="S270" s="39"/>
      <c r="T270" s="39"/>
      <c r="U270" s="39"/>
      <c r="V270" s="39"/>
      <c r="W270" s="39"/>
      <c r="X270" s="39"/>
      <c r="Y270" s="39"/>
      <c r="Z270" s="39"/>
      <c r="AA270" s="181"/>
      <c r="AB270" s="39"/>
      <c r="AC270" s="39"/>
      <c r="AD270" s="39"/>
      <c r="AE270" s="39"/>
      <c r="AF270" s="39"/>
      <c r="AG270" s="39"/>
      <c r="AH270" s="39"/>
      <c r="AI270" s="39"/>
      <c r="AJ270" s="39"/>
      <c r="AK270" s="39"/>
      <c r="AL270" s="39"/>
      <c r="AM270" s="39"/>
      <c r="AN270" s="39"/>
      <c r="AO270" s="39"/>
      <c r="AP270" s="39"/>
      <c r="AQ270" s="39"/>
      <c r="AR270" s="39"/>
      <c r="AS270" s="39"/>
      <c r="AT270" s="39"/>
      <c r="AU270" s="39"/>
      <c r="AW270" s="145" t="str">
        <f t="shared" si="118"/>
        <v/>
      </c>
      <c r="AX270" s="146" t="str">
        <f t="shared" si="119"/>
        <v/>
      </c>
      <c r="AY270" s="147" t="str">
        <f t="shared" si="120"/>
        <v xml:space="preserve"> </v>
      </c>
      <c r="AZ270" s="145" t="str">
        <f t="shared" si="121"/>
        <v/>
      </c>
      <c r="BA270" s="146" t="str">
        <f t="shared" si="122"/>
        <v/>
      </c>
      <c r="BB270" s="147" t="str">
        <f t="shared" si="123"/>
        <v xml:space="preserve"> </v>
      </c>
      <c r="BC270" s="145" t="str">
        <f t="shared" si="124"/>
        <v/>
      </c>
      <c r="BD270" s="146" t="str">
        <f t="shared" si="125"/>
        <v/>
      </c>
      <c r="BE270" s="147" t="str">
        <f t="shared" si="126"/>
        <v xml:space="preserve"> </v>
      </c>
      <c r="BF270" s="145" t="str">
        <f t="shared" si="127"/>
        <v/>
      </c>
      <c r="BG270" s="146" t="str">
        <f t="shared" si="128"/>
        <v/>
      </c>
      <c r="BH270" s="148" t="str">
        <f t="shared" si="129"/>
        <v xml:space="preserve"> </v>
      </c>
      <c r="BI270" s="69" t="str">
        <f t="shared" si="130"/>
        <v/>
      </c>
      <c r="BJ270" s="70" t="str">
        <f t="shared" si="131"/>
        <v/>
      </c>
      <c r="BK270" s="142" t="str">
        <f t="shared" si="132"/>
        <v xml:space="preserve"> </v>
      </c>
      <c r="BL270" s="104"/>
      <c r="BM270" s="68">
        <f>COUNTIF('Student Tracking'!G269:N269,"&gt;=1")</f>
        <v>0</v>
      </c>
      <c r="BN270" s="104">
        <f>COUNTIF('Student Tracking'!G269:N269,"0")</f>
        <v>0</v>
      </c>
      <c r="BO270" s="85">
        <f t="shared" si="133"/>
        <v>0</v>
      </c>
      <c r="BP270" s="104" t="str">
        <f t="shared" si="111"/>
        <v/>
      </c>
      <c r="BQ270" s="104" t="str">
        <f t="shared" si="112"/>
        <v/>
      </c>
      <c r="BR270" s="104" t="str">
        <f t="shared" si="134"/>
        <v/>
      </c>
      <c r="BS270" s="303" t="str">
        <f t="shared" si="135"/>
        <v/>
      </c>
      <c r="BT270" s="104"/>
      <c r="BU270" s="68" t="str">
        <f t="shared" si="113"/>
        <v/>
      </c>
      <c r="BV270" s="91" t="str">
        <f t="shared" si="114"/>
        <v/>
      </c>
      <c r="BW270" s="91" t="str">
        <f t="shared" si="115"/>
        <v/>
      </c>
      <c r="BX270" s="91" t="str">
        <f t="shared" si="116"/>
        <v/>
      </c>
      <c r="BY270" s="91" t="str">
        <f t="shared" si="117"/>
        <v/>
      </c>
    </row>
    <row r="271" spans="1:77" x14ac:dyDescent="0.35">
      <c r="A271" s="73">
        <f>'Student Tracking'!A270</f>
        <v>0</v>
      </c>
      <c r="B271" s="73">
        <f>'Student Tracking'!B270</f>
        <v>0</v>
      </c>
      <c r="C271" s="74">
        <f>'Student Tracking'!D270</f>
        <v>0</v>
      </c>
      <c r="D271" s="184" t="str">
        <f>IF('Student Tracking'!E270,'Student Tracking'!E270,"")</f>
        <v/>
      </c>
      <c r="E271" s="184" t="str">
        <f>IF('Student Tracking'!F270,'Student Tracking'!F270,"")</f>
        <v/>
      </c>
      <c r="F271" s="182"/>
      <c r="G271" s="40"/>
      <c r="H271" s="40"/>
      <c r="I271" s="40"/>
      <c r="J271" s="40"/>
      <c r="K271" s="40"/>
      <c r="L271" s="40"/>
      <c r="M271" s="40"/>
      <c r="N271" s="40"/>
      <c r="O271" s="40"/>
      <c r="P271" s="40"/>
      <c r="Q271" s="40"/>
      <c r="R271" s="40"/>
      <c r="S271" s="40"/>
      <c r="T271" s="40"/>
      <c r="U271" s="40"/>
      <c r="V271" s="40"/>
      <c r="W271" s="40"/>
      <c r="X271" s="40"/>
      <c r="Y271" s="40"/>
      <c r="Z271" s="40"/>
      <c r="AA271" s="182"/>
      <c r="AB271" s="40"/>
      <c r="AC271" s="40"/>
      <c r="AD271" s="40"/>
      <c r="AE271" s="40"/>
      <c r="AF271" s="40"/>
      <c r="AG271" s="40"/>
      <c r="AH271" s="40"/>
      <c r="AI271" s="40"/>
      <c r="AJ271" s="40"/>
      <c r="AK271" s="40"/>
      <c r="AL271" s="40"/>
      <c r="AM271" s="40"/>
      <c r="AN271" s="40"/>
      <c r="AO271" s="40"/>
      <c r="AP271" s="40"/>
      <c r="AQ271" s="40"/>
      <c r="AR271" s="40"/>
      <c r="AS271" s="40"/>
      <c r="AT271" s="40"/>
      <c r="AU271" s="40"/>
      <c r="AW271" s="145" t="str">
        <f t="shared" si="118"/>
        <v/>
      </c>
      <c r="AX271" s="146" t="str">
        <f t="shared" si="119"/>
        <v/>
      </c>
      <c r="AY271" s="147" t="str">
        <f t="shared" si="120"/>
        <v xml:space="preserve"> </v>
      </c>
      <c r="AZ271" s="145" t="str">
        <f t="shared" si="121"/>
        <v/>
      </c>
      <c r="BA271" s="146" t="str">
        <f t="shared" si="122"/>
        <v/>
      </c>
      <c r="BB271" s="147" t="str">
        <f t="shared" si="123"/>
        <v xml:space="preserve"> </v>
      </c>
      <c r="BC271" s="145" t="str">
        <f t="shared" si="124"/>
        <v/>
      </c>
      <c r="BD271" s="146" t="str">
        <f t="shared" si="125"/>
        <v/>
      </c>
      <c r="BE271" s="147" t="str">
        <f t="shared" si="126"/>
        <v xml:space="preserve"> </v>
      </c>
      <c r="BF271" s="145" t="str">
        <f t="shared" si="127"/>
        <v/>
      </c>
      <c r="BG271" s="146" t="str">
        <f t="shared" si="128"/>
        <v/>
      </c>
      <c r="BH271" s="148" t="str">
        <f t="shared" si="129"/>
        <v xml:space="preserve"> </v>
      </c>
      <c r="BI271" s="69" t="str">
        <f t="shared" si="130"/>
        <v/>
      </c>
      <c r="BJ271" s="70" t="str">
        <f t="shared" si="131"/>
        <v/>
      </c>
      <c r="BK271" s="142" t="str">
        <f t="shared" si="132"/>
        <v xml:space="preserve"> </v>
      </c>
      <c r="BL271" s="104"/>
      <c r="BM271" s="68">
        <f>COUNTIF('Student Tracking'!G270:N270,"&gt;=1")</f>
        <v>0</v>
      </c>
      <c r="BN271" s="104">
        <f>COUNTIF('Student Tracking'!G270:N270,"0")</f>
        <v>0</v>
      </c>
      <c r="BO271" s="85">
        <f t="shared" si="133"/>
        <v>0</v>
      </c>
      <c r="BP271" s="104" t="str">
        <f t="shared" si="111"/>
        <v/>
      </c>
      <c r="BQ271" s="104" t="str">
        <f t="shared" si="112"/>
        <v/>
      </c>
      <c r="BR271" s="104" t="str">
        <f t="shared" si="134"/>
        <v/>
      </c>
      <c r="BS271" s="303" t="str">
        <f t="shared" si="135"/>
        <v/>
      </c>
      <c r="BT271" s="104"/>
      <c r="BU271" s="68" t="str">
        <f t="shared" si="113"/>
        <v/>
      </c>
      <c r="BV271" s="91" t="str">
        <f t="shared" si="114"/>
        <v/>
      </c>
      <c r="BW271" s="91" t="str">
        <f t="shared" si="115"/>
        <v/>
      </c>
      <c r="BX271" s="91" t="str">
        <f t="shared" si="116"/>
        <v/>
      </c>
      <c r="BY271" s="91" t="str">
        <f t="shared" si="117"/>
        <v/>
      </c>
    </row>
    <row r="272" spans="1:77" x14ac:dyDescent="0.35">
      <c r="A272" s="73">
        <f>'Student Tracking'!A271</f>
        <v>0</v>
      </c>
      <c r="B272" s="73">
        <f>'Student Tracking'!B271</f>
        <v>0</v>
      </c>
      <c r="C272" s="74">
        <f>'Student Tracking'!D271</f>
        <v>0</v>
      </c>
      <c r="D272" s="184" t="str">
        <f>IF('Student Tracking'!E271,'Student Tracking'!E271,"")</f>
        <v/>
      </c>
      <c r="E272" s="184" t="str">
        <f>IF('Student Tracking'!F271,'Student Tracking'!F271,"")</f>
        <v/>
      </c>
      <c r="F272" s="181"/>
      <c r="G272" s="39"/>
      <c r="H272" s="39"/>
      <c r="I272" s="39"/>
      <c r="J272" s="39"/>
      <c r="K272" s="39"/>
      <c r="L272" s="39"/>
      <c r="M272" s="39"/>
      <c r="N272" s="39"/>
      <c r="O272" s="39"/>
      <c r="P272" s="39"/>
      <c r="Q272" s="39"/>
      <c r="R272" s="39"/>
      <c r="S272" s="39"/>
      <c r="T272" s="39"/>
      <c r="U272" s="39"/>
      <c r="V272" s="39"/>
      <c r="W272" s="39"/>
      <c r="X272" s="39"/>
      <c r="Y272" s="39"/>
      <c r="Z272" s="39"/>
      <c r="AA272" s="181"/>
      <c r="AB272" s="39"/>
      <c r="AC272" s="39"/>
      <c r="AD272" s="39"/>
      <c r="AE272" s="39"/>
      <c r="AF272" s="39"/>
      <c r="AG272" s="39"/>
      <c r="AH272" s="39"/>
      <c r="AI272" s="39"/>
      <c r="AJ272" s="39"/>
      <c r="AK272" s="39"/>
      <c r="AL272" s="39"/>
      <c r="AM272" s="39"/>
      <c r="AN272" s="39"/>
      <c r="AO272" s="39"/>
      <c r="AP272" s="39"/>
      <c r="AQ272" s="39"/>
      <c r="AR272" s="39"/>
      <c r="AS272" s="39"/>
      <c r="AT272" s="39"/>
      <c r="AU272" s="39"/>
      <c r="AW272" s="145" t="str">
        <f t="shared" si="118"/>
        <v/>
      </c>
      <c r="AX272" s="146" t="str">
        <f t="shared" si="119"/>
        <v/>
      </c>
      <c r="AY272" s="147" t="str">
        <f t="shared" si="120"/>
        <v xml:space="preserve"> </v>
      </c>
      <c r="AZ272" s="145" t="str">
        <f t="shared" si="121"/>
        <v/>
      </c>
      <c r="BA272" s="146" t="str">
        <f t="shared" si="122"/>
        <v/>
      </c>
      <c r="BB272" s="147" t="str">
        <f t="shared" si="123"/>
        <v xml:space="preserve"> </v>
      </c>
      <c r="BC272" s="145" t="str">
        <f t="shared" si="124"/>
        <v/>
      </c>
      <c r="BD272" s="146" t="str">
        <f t="shared" si="125"/>
        <v/>
      </c>
      <c r="BE272" s="147" t="str">
        <f t="shared" si="126"/>
        <v xml:space="preserve"> </v>
      </c>
      <c r="BF272" s="145" t="str">
        <f t="shared" si="127"/>
        <v/>
      </c>
      <c r="BG272" s="146" t="str">
        <f t="shared" si="128"/>
        <v/>
      </c>
      <c r="BH272" s="148" t="str">
        <f t="shared" si="129"/>
        <v xml:space="preserve"> </v>
      </c>
      <c r="BI272" s="69" t="str">
        <f t="shared" si="130"/>
        <v/>
      </c>
      <c r="BJ272" s="70" t="str">
        <f t="shared" si="131"/>
        <v/>
      </c>
      <c r="BK272" s="142" t="str">
        <f t="shared" si="132"/>
        <v xml:space="preserve"> </v>
      </c>
      <c r="BL272" s="104"/>
      <c r="BM272" s="68">
        <f>COUNTIF('Student Tracking'!G271:N271,"&gt;=1")</f>
        <v>0</v>
      </c>
      <c r="BN272" s="104">
        <f>COUNTIF('Student Tracking'!G271:N271,"0")</f>
        <v>0</v>
      </c>
      <c r="BO272" s="85">
        <f t="shared" si="133"/>
        <v>0</v>
      </c>
      <c r="BP272" s="104" t="str">
        <f t="shared" si="111"/>
        <v/>
      </c>
      <c r="BQ272" s="104" t="str">
        <f t="shared" si="112"/>
        <v/>
      </c>
      <c r="BR272" s="104" t="str">
        <f t="shared" si="134"/>
        <v/>
      </c>
      <c r="BS272" s="303" t="str">
        <f t="shared" si="135"/>
        <v/>
      </c>
      <c r="BT272" s="104"/>
      <c r="BU272" s="68" t="str">
        <f t="shared" si="113"/>
        <v/>
      </c>
      <c r="BV272" s="91" t="str">
        <f t="shared" si="114"/>
        <v/>
      </c>
      <c r="BW272" s="91" t="str">
        <f t="shared" si="115"/>
        <v/>
      </c>
      <c r="BX272" s="91" t="str">
        <f t="shared" si="116"/>
        <v/>
      </c>
      <c r="BY272" s="91" t="str">
        <f t="shared" si="117"/>
        <v/>
      </c>
    </row>
    <row r="273" spans="1:77" x14ac:dyDescent="0.35">
      <c r="A273" s="73">
        <f>'Student Tracking'!A272</f>
        <v>0</v>
      </c>
      <c r="B273" s="73">
        <f>'Student Tracking'!B272</f>
        <v>0</v>
      </c>
      <c r="C273" s="74">
        <f>'Student Tracking'!D272</f>
        <v>0</v>
      </c>
      <c r="D273" s="184" t="str">
        <f>IF('Student Tracking'!E272,'Student Tracking'!E272,"")</f>
        <v/>
      </c>
      <c r="E273" s="184" t="str">
        <f>IF('Student Tracking'!F272,'Student Tracking'!F272,"")</f>
        <v/>
      </c>
      <c r="F273" s="182"/>
      <c r="G273" s="40"/>
      <c r="H273" s="40"/>
      <c r="I273" s="40"/>
      <c r="J273" s="40"/>
      <c r="K273" s="40"/>
      <c r="L273" s="40"/>
      <c r="M273" s="40"/>
      <c r="N273" s="40"/>
      <c r="O273" s="40"/>
      <c r="P273" s="40"/>
      <c r="Q273" s="40"/>
      <c r="R273" s="40"/>
      <c r="S273" s="40"/>
      <c r="T273" s="40"/>
      <c r="U273" s="40"/>
      <c r="V273" s="40"/>
      <c r="W273" s="40"/>
      <c r="X273" s="40"/>
      <c r="Y273" s="40"/>
      <c r="Z273" s="40"/>
      <c r="AA273" s="182"/>
      <c r="AB273" s="40"/>
      <c r="AC273" s="40"/>
      <c r="AD273" s="40"/>
      <c r="AE273" s="40"/>
      <c r="AF273" s="40"/>
      <c r="AG273" s="40"/>
      <c r="AH273" s="40"/>
      <c r="AI273" s="40"/>
      <c r="AJ273" s="40"/>
      <c r="AK273" s="40"/>
      <c r="AL273" s="40"/>
      <c r="AM273" s="40"/>
      <c r="AN273" s="40"/>
      <c r="AO273" s="40"/>
      <c r="AP273" s="40"/>
      <c r="AQ273" s="40"/>
      <c r="AR273" s="40"/>
      <c r="AS273" s="40"/>
      <c r="AT273" s="40"/>
      <c r="AU273" s="40"/>
      <c r="AW273" s="145" t="str">
        <f t="shared" si="118"/>
        <v/>
      </c>
      <c r="AX273" s="146" t="str">
        <f t="shared" si="119"/>
        <v/>
      </c>
      <c r="AY273" s="147" t="str">
        <f t="shared" si="120"/>
        <v xml:space="preserve"> </v>
      </c>
      <c r="AZ273" s="145" t="str">
        <f t="shared" si="121"/>
        <v/>
      </c>
      <c r="BA273" s="146" t="str">
        <f t="shared" si="122"/>
        <v/>
      </c>
      <c r="BB273" s="147" t="str">
        <f t="shared" si="123"/>
        <v xml:space="preserve"> </v>
      </c>
      <c r="BC273" s="145" t="str">
        <f t="shared" si="124"/>
        <v/>
      </c>
      <c r="BD273" s="146" t="str">
        <f t="shared" si="125"/>
        <v/>
      </c>
      <c r="BE273" s="147" t="str">
        <f t="shared" si="126"/>
        <v xml:space="preserve"> </v>
      </c>
      <c r="BF273" s="145" t="str">
        <f t="shared" si="127"/>
        <v/>
      </c>
      <c r="BG273" s="146" t="str">
        <f t="shared" si="128"/>
        <v/>
      </c>
      <c r="BH273" s="148" t="str">
        <f t="shared" si="129"/>
        <v xml:space="preserve"> </v>
      </c>
      <c r="BI273" s="69" t="str">
        <f t="shared" si="130"/>
        <v/>
      </c>
      <c r="BJ273" s="70" t="str">
        <f t="shared" si="131"/>
        <v/>
      </c>
      <c r="BK273" s="142" t="str">
        <f t="shared" si="132"/>
        <v xml:space="preserve"> </v>
      </c>
      <c r="BL273" s="104"/>
      <c r="BM273" s="68">
        <f>COUNTIF('Student Tracking'!G272:N272,"&gt;=1")</f>
        <v>0</v>
      </c>
      <c r="BN273" s="104">
        <f>COUNTIF('Student Tracking'!G272:N272,"0")</f>
        <v>0</v>
      </c>
      <c r="BO273" s="85">
        <f t="shared" si="133"/>
        <v>0</v>
      </c>
      <c r="BP273" s="104" t="str">
        <f t="shared" si="111"/>
        <v/>
      </c>
      <c r="BQ273" s="104" t="str">
        <f t="shared" si="112"/>
        <v/>
      </c>
      <c r="BR273" s="104" t="str">
        <f t="shared" si="134"/>
        <v/>
      </c>
      <c r="BS273" s="303" t="str">
        <f t="shared" si="135"/>
        <v/>
      </c>
      <c r="BT273" s="104"/>
      <c r="BU273" s="68" t="str">
        <f t="shared" si="113"/>
        <v/>
      </c>
      <c r="BV273" s="91" t="str">
        <f t="shared" si="114"/>
        <v/>
      </c>
      <c r="BW273" s="91" t="str">
        <f t="shared" si="115"/>
        <v/>
      </c>
      <c r="BX273" s="91" t="str">
        <f t="shared" si="116"/>
        <v/>
      </c>
      <c r="BY273" s="91" t="str">
        <f t="shared" si="117"/>
        <v/>
      </c>
    </row>
    <row r="274" spans="1:77" x14ac:dyDescent="0.35">
      <c r="A274" s="73">
        <f>'Student Tracking'!A273</f>
        <v>0</v>
      </c>
      <c r="B274" s="73">
        <f>'Student Tracking'!B273</f>
        <v>0</v>
      </c>
      <c r="C274" s="74">
        <f>'Student Tracking'!D273</f>
        <v>0</v>
      </c>
      <c r="D274" s="184" t="str">
        <f>IF('Student Tracking'!E273,'Student Tracking'!E273,"")</f>
        <v/>
      </c>
      <c r="E274" s="184" t="str">
        <f>IF('Student Tracking'!F273,'Student Tracking'!F273,"")</f>
        <v/>
      </c>
      <c r="F274" s="181"/>
      <c r="G274" s="39"/>
      <c r="H274" s="39"/>
      <c r="I274" s="39"/>
      <c r="J274" s="39"/>
      <c r="K274" s="39"/>
      <c r="L274" s="39"/>
      <c r="M274" s="39"/>
      <c r="N274" s="39"/>
      <c r="O274" s="39"/>
      <c r="P274" s="39"/>
      <c r="Q274" s="39"/>
      <c r="R274" s="39"/>
      <c r="S274" s="39"/>
      <c r="T274" s="39"/>
      <c r="U274" s="39"/>
      <c r="V274" s="39"/>
      <c r="W274" s="39"/>
      <c r="X274" s="39"/>
      <c r="Y274" s="39"/>
      <c r="Z274" s="39"/>
      <c r="AA274" s="181"/>
      <c r="AB274" s="39"/>
      <c r="AC274" s="39"/>
      <c r="AD274" s="39"/>
      <c r="AE274" s="39"/>
      <c r="AF274" s="39"/>
      <c r="AG274" s="39"/>
      <c r="AH274" s="39"/>
      <c r="AI274" s="39"/>
      <c r="AJ274" s="39"/>
      <c r="AK274" s="39"/>
      <c r="AL274" s="39"/>
      <c r="AM274" s="39"/>
      <c r="AN274" s="39"/>
      <c r="AO274" s="39"/>
      <c r="AP274" s="39"/>
      <c r="AQ274" s="39"/>
      <c r="AR274" s="39"/>
      <c r="AS274" s="39"/>
      <c r="AT274" s="39"/>
      <c r="AU274" s="39"/>
      <c r="AW274" s="145" t="str">
        <f t="shared" si="118"/>
        <v/>
      </c>
      <c r="AX274" s="146" t="str">
        <f t="shared" si="119"/>
        <v/>
      </c>
      <c r="AY274" s="147" t="str">
        <f t="shared" si="120"/>
        <v xml:space="preserve"> </v>
      </c>
      <c r="AZ274" s="145" t="str">
        <f t="shared" si="121"/>
        <v/>
      </c>
      <c r="BA274" s="146" t="str">
        <f t="shared" si="122"/>
        <v/>
      </c>
      <c r="BB274" s="147" t="str">
        <f t="shared" si="123"/>
        <v xml:space="preserve"> </v>
      </c>
      <c r="BC274" s="145" t="str">
        <f t="shared" si="124"/>
        <v/>
      </c>
      <c r="BD274" s="146" t="str">
        <f t="shared" si="125"/>
        <v/>
      </c>
      <c r="BE274" s="147" t="str">
        <f t="shared" si="126"/>
        <v xml:space="preserve"> </v>
      </c>
      <c r="BF274" s="145" t="str">
        <f t="shared" si="127"/>
        <v/>
      </c>
      <c r="BG274" s="146" t="str">
        <f t="shared" si="128"/>
        <v/>
      </c>
      <c r="BH274" s="148" t="str">
        <f t="shared" si="129"/>
        <v xml:space="preserve"> </v>
      </c>
      <c r="BI274" s="69" t="str">
        <f t="shared" si="130"/>
        <v/>
      </c>
      <c r="BJ274" s="70" t="str">
        <f t="shared" si="131"/>
        <v/>
      </c>
      <c r="BK274" s="142" t="str">
        <f t="shared" si="132"/>
        <v xml:space="preserve"> </v>
      </c>
      <c r="BL274" s="104"/>
      <c r="BM274" s="68">
        <f>COUNTIF('Student Tracking'!G273:N273,"&gt;=1")</f>
        <v>0</v>
      </c>
      <c r="BN274" s="104">
        <f>COUNTIF('Student Tracking'!G273:N273,"0")</f>
        <v>0</v>
      </c>
      <c r="BO274" s="85">
        <f t="shared" si="133"/>
        <v>0</v>
      </c>
      <c r="BP274" s="104" t="str">
        <f t="shared" si="111"/>
        <v/>
      </c>
      <c r="BQ274" s="104" t="str">
        <f t="shared" si="112"/>
        <v/>
      </c>
      <c r="BR274" s="104" t="str">
        <f t="shared" si="134"/>
        <v/>
      </c>
      <c r="BS274" s="303" t="str">
        <f t="shared" si="135"/>
        <v/>
      </c>
      <c r="BT274" s="104"/>
      <c r="BU274" s="68" t="str">
        <f t="shared" si="113"/>
        <v/>
      </c>
      <c r="BV274" s="91" t="str">
        <f t="shared" si="114"/>
        <v/>
      </c>
      <c r="BW274" s="91" t="str">
        <f t="shared" si="115"/>
        <v/>
      </c>
      <c r="BX274" s="91" t="str">
        <f t="shared" si="116"/>
        <v/>
      </c>
      <c r="BY274" s="91" t="str">
        <f t="shared" si="117"/>
        <v/>
      </c>
    </row>
    <row r="275" spans="1:77" x14ac:dyDescent="0.35">
      <c r="A275" s="73">
        <f>'Student Tracking'!A274</f>
        <v>0</v>
      </c>
      <c r="B275" s="73">
        <f>'Student Tracking'!B274</f>
        <v>0</v>
      </c>
      <c r="C275" s="74">
        <f>'Student Tracking'!D274</f>
        <v>0</v>
      </c>
      <c r="D275" s="184" t="str">
        <f>IF('Student Tracking'!E274,'Student Tracking'!E274,"")</f>
        <v/>
      </c>
      <c r="E275" s="184" t="str">
        <f>IF('Student Tracking'!F274,'Student Tracking'!F274,"")</f>
        <v/>
      </c>
      <c r="F275" s="182"/>
      <c r="G275" s="40"/>
      <c r="H275" s="40"/>
      <c r="I275" s="40"/>
      <c r="J275" s="40"/>
      <c r="K275" s="40"/>
      <c r="L275" s="40"/>
      <c r="M275" s="40"/>
      <c r="N275" s="40"/>
      <c r="O275" s="40"/>
      <c r="P275" s="40"/>
      <c r="Q275" s="40"/>
      <c r="R275" s="40"/>
      <c r="S275" s="40"/>
      <c r="T275" s="40"/>
      <c r="U275" s="40"/>
      <c r="V275" s="40"/>
      <c r="W275" s="40"/>
      <c r="X275" s="40"/>
      <c r="Y275" s="40"/>
      <c r="Z275" s="40"/>
      <c r="AA275" s="182"/>
      <c r="AB275" s="40"/>
      <c r="AC275" s="40"/>
      <c r="AD275" s="40"/>
      <c r="AE275" s="40"/>
      <c r="AF275" s="40"/>
      <c r="AG275" s="40"/>
      <c r="AH275" s="40"/>
      <c r="AI275" s="40"/>
      <c r="AJ275" s="40"/>
      <c r="AK275" s="40"/>
      <c r="AL275" s="40"/>
      <c r="AM275" s="40"/>
      <c r="AN275" s="40"/>
      <c r="AO275" s="40"/>
      <c r="AP275" s="40"/>
      <c r="AQ275" s="40"/>
      <c r="AR275" s="40"/>
      <c r="AS275" s="40"/>
      <c r="AT275" s="40"/>
      <c r="AU275" s="40"/>
      <c r="AW275" s="145" t="str">
        <f t="shared" si="118"/>
        <v/>
      </c>
      <c r="AX275" s="146" t="str">
        <f t="shared" si="119"/>
        <v/>
      </c>
      <c r="AY275" s="147" t="str">
        <f t="shared" si="120"/>
        <v xml:space="preserve"> </v>
      </c>
      <c r="AZ275" s="145" t="str">
        <f t="shared" si="121"/>
        <v/>
      </c>
      <c r="BA275" s="146" t="str">
        <f t="shared" si="122"/>
        <v/>
      </c>
      <c r="BB275" s="147" t="str">
        <f t="shared" si="123"/>
        <v xml:space="preserve"> </v>
      </c>
      <c r="BC275" s="145" t="str">
        <f t="shared" si="124"/>
        <v/>
      </c>
      <c r="BD275" s="146" t="str">
        <f t="shared" si="125"/>
        <v/>
      </c>
      <c r="BE275" s="147" t="str">
        <f t="shared" si="126"/>
        <v xml:space="preserve"> </v>
      </c>
      <c r="BF275" s="145" t="str">
        <f t="shared" si="127"/>
        <v/>
      </c>
      <c r="BG275" s="146" t="str">
        <f t="shared" si="128"/>
        <v/>
      </c>
      <c r="BH275" s="148" t="str">
        <f t="shared" si="129"/>
        <v xml:space="preserve"> </v>
      </c>
      <c r="BI275" s="69" t="str">
        <f t="shared" si="130"/>
        <v/>
      </c>
      <c r="BJ275" s="70" t="str">
        <f t="shared" si="131"/>
        <v/>
      </c>
      <c r="BK275" s="142" t="str">
        <f t="shared" si="132"/>
        <v xml:space="preserve"> </v>
      </c>
      <c r="BL275" s="104"/>
      <c r="BM275" s="68">
        <f>COUNTIF('Student Tracking'!G274:N274,"&gt;=1")</f>
        <v>0</v>
      </c>
      <c r="BN275" s="104">
        <f>COUNTIF('Student Tracking'!G274:N274,"0")</f>
        <v>0</v>
      </c>
      <c r="BO275" s="85">
        <f t="shared" si="133"/>
        <v>0</v>
      </c>
      <c r="BP275" s="104" t="str">
        <f t="shared" si="111"/>
        <v/>
      </c>
      <c r="BQ275" s="104" t="str">
        <f t="shared" si="112"/>
        <v/>
      </c>
      <c r="BR275" s="104" t="str">
        <f t="shared" si="134"/>
        <v/>
      </c>
      <c r="BS275" s="303" t="str">
        <f t="shared" si="135"/>
        <v/>
      </c>
      <c r="BT275" s="104"/>
      <c r="BU275" s="68" t="str">
        <f t="shared" si="113"/>
        <v/>
      </c>
      <c r="BV275" s="91" t="str">
        <f t="shared" si="114"/>
        <v/>
      </c>
      <c r="BW275" s="91" t="str">
        <f t="shared" si="115"/>
        <v/>
      </c>
      <c r="BX275" s="91" t="str">
        <f t="shared" si="116"/>
        <v/>
      </c>
      <c r="BY275" s="91" t="str">
        <f t="shared" si="117"/>
        <v/>
      </c>
    </row>
    <row r="276" spans="1:77" x14ac:dyDescent="0.35">
      <c r="A276" s="73">
        <f>'Student Tracking'!A275</f>
        <v>0</v>
      </c>
      <c r="B276" s="73">
        <f>'Student Tracking'!B275</f>
        <v>0</v>
      </c>
      <c r="C276" s="74">
        <f>'Student Tracking'!D275</f>
        <v>0</v>
      </c>
      <c r="D276" s="184" t="str">
        <f>IF('Student Tracking'!E275,'Student Tracking'!E275,"")</f>
        <v/>
      </c>
      <c r="E276" s="184" t="str">
        <f>IF('Student Tracking'!F275,'Student Tracking'!F275,"")</f>
        <v/>
      </c>
      <c r="F276" s="181"/>
      <c r="G276" s="39"/>
      <c r="H276" s="39"/>
      <c r="I276" s="39"/>
      <c r="J276" s="39"/>
      <c r="K276" s="39"/>
      <c r="L276" s="39"/>
      <c r="M276" s="39"/>
      <c r="N276" s="39"/>
      <c r="O276" s="39"/>
      <c r="P276" s="39"/>
      <c r="Q276" s="39"/>
      <c r="R276" s="39"/>
      <c r="S276" s="39"/>
      <c r="T276" s="39"/>
      <c r="U276" s="39"/>
      <c r="V276" s="39"/>
      <c r="W276" s="39"/>
      <c r="X276" s="39"/>
      <c r="Y276" s="39"/>
      <c r="Z276" s="39"/>
      <c r="AA276" s="181"/>
      <c r="AB276" s="39"/>
      <c r="AC276" s="39"/>
      <c r="AD276" s="39"/>
      <c r="AE276" s="39"/>
      <c r="AF276" s="39"/>
      <c r="AG276" s="39"/>
      <c r="AH276" s="39"/>
      <c r="AI276" s="39"/>
      <c r="AJ276" s="39"/>
      <c r="AK276" s="39"/>
      <c r="AL276" s="39"/>
      <c r="AM276" s="39"/>
      <c r="AN276" s="39"/>
      <c r="AO276" s="39"/>
      <c r="AP276" s="39"/>
      <c r="AQ276" s="39"/>
      <c r="AR276" s="39"/>
      <c r="AS276" s="39"/>
      <c r="AT276" s="39"/>
      <c r="AU276" s="39"/>
      <c r="AW276" s="145" t="str">
        <f t="shared" si="118"/>
        <v/>
      </c>
      <c r="AX276" s="146" t="str">
        <f t="shared" si="119"/>
        <v/>
      </c>
      <c r="AY276" s="147" t="str">
        <f t="shared" si="120"/>
        <v xml:space="preserve"> </v>
      </c>
      <c r="AZ276" s="145" t="str">
        <f t="shared" si="121"/>
        <v/>
      </c>
      <c r="BA276" s="146" t="str">
        <f t="shared" si="122"/>
        <v/>
      </c>
      <c r="BB276" s="147" t="str">
        <f t="shared" si="123"/>
        <v xml:space="preserve"> </v>
      </c>
      <c r="BC276" s="145" t="str">
        <f t="shared" si="124"/>
        <v/>
      </c>
      <c r="BD276" s="146" t="str">
        <f t="shared" si="125"/>
        <v/>
      </c>
      <c r="BE276" s="147" t="str">
        <f t="shared" si="126"/>
        <v xml:space="preserve"> </v>
      </c>
      <c r="BF276" s="145" t="str">
        <f t="shared" si="127"/>
        <v/>
      </c>
      <c r="BG276" s="146" t="str">
        <f t="shared" si="128"/>
        <v/>
      </c>
      <c r="BH276" s="148" t="str">
        <f t="shared" si="129"/>
        <v xml:space="preserve"> </v>
      </c>
      <c r="BI276" s="69" t="str">
        <f t="shared" si="130"/>
        <v/>
      </c>
      <c r="BJ276" s="70" t="str">
        <f t="shared" si="131"/>
        <v/>
      </c>
      <c r="BK276" s="142" t="str">
        <f t="shared" si="132"/>
        <v xml:space="preserve"> </v>
      </c>
      <c r="BL276" s="104"/>
      <c r="BM276" s="68">
        <f>COUNTIF('Student Tracking'!G275:N275,"&gt;=1")</f>
        <v>0</v>
      </c>
      <c r="BN276" s="104">
        <f>COUNTIF('Student Tracking'!G275:N275,"0")</f>
        <v>0</v>
      </c>
      <c r="BO276" s="85">
        <f t="shared" si="133"/>
        <v>0</v>
      </c>
      <c r="BP276" s="104" t="str">
        <f t="shared" si="111"/>
        <v/>
      </c>
      <c r="BQ276" s="104" t="str">
        <f t="shared" si="112"/>
        <v/>
      </c>
      <c r="BR276" s="104" t="str">
        <f t="shared" si="134"/>
        <v/>
      </c>
      <c r="BS276" s="303" t="str">
        <f t="shared" si="135"/>
        <v/>
      </c>
      <c r="BT276" s="104"/>
      <c r="BU276" s="68" t="str">
        <f t="shared" si="113"/>
        <v/>
      </c>
      <c r="BV276" s="91" t="str">
        <f t="shared" si="114"/>
        <v/>
      </c>
      <c r="BW276" s="91" t="str">
        <f t="shared" si="115"/>
        <v/>
      </c>
      <c r="BX276" s="91" t="str">
        <f t="shared" si="116"/>
        <v/>
      </c>
      <c r="BY276" s="91" t="str">
        <f t="shared" si="117"/>
        <v/>
      </c>
    </row>
    <row r="277" spans="1:77" x14ac:dyDescent="0.35">
      <c r="A277" s="73">
        <f>'Student Tracking'!A276</f>
        <v>0</v>
      </c>
      <c r="B277" s="73">
        <f>'Student Tracking'!B276</f>
        <v>0</v>
      </c>
      <c r="C277" s="74">
        <f>'Student Tracking'!D276</f>
        <v>0</v>
      </c>
      <c r="D277" s="184" t="str">
        <f>IF('Student Tracking'!E276,'Student Tracking'!E276,"")</f>
        <v/>
      </c>
      <c r="E277" s="184" t="str">
        <f>IF('Student Tracking'!F276,'Student Tracking'!F276,"")</f>
        <v/>
      </c>
      <c r="F277" s="182"/>
      <c r="G277" s="40"/>
      <c r="H277" s="40"/>
      <c r="I277" s="40"/>
      <c r="J277" s="40"/>
      <c r="K277" s="40"/>
      <c r="L277" s="40"/>
      <c r="M277" s="40"/>
      <c r="N277" s="40"/>
      <c r="O277" s="40"/>
      <c r="P277" s="40"/>
      <c r="Q277" s="40"/>
      <c r="R277" s="40"/>
      <c r="S277" s="40"/>
      <c r="T277" s="40"/>
      <c r="U277" s="40"/>
      <c r="V277" s="40"/>
      <c r="W277" s="40"/>
      <c r="X277" s="40"/>
      <c r="Y277" s="40"/>
      <c r="Z277" s="40"/>
      <c r="AA277" s="182"/>
      <c r="AB277" s="40"/>
      <c r="AC277" s="40"/>
      <c r="AD277" s="40"/>
      <c r="AE277" s="40"/>
      <c r="AF277" s="40"/>
      <c r="AG277" s="40"/>
      <c r="AH277" s="40"/>
      <c r="AI277" s="40"/>
      <c r="AJ277" s="40"/>
      <c r="AK277" s="40"/>
      <c r="AL277" s="40"/>
      <c r="AM277" s="40"/>
      <c r="AN277" s="40"/>
      <c r="AO277" s="40"/>
      <c r="AP277" s="40"/>
      <c r="AQ277" s="40"/>
      <c r="AR277" s="40"/>
      <c r="AS277" s="40"/>
      <c r="AT277" s="40"/>
      <c r="AU277" s="40"/>
      <c r="AW277" s="145" t="str">
        <f t="shared" si="118"/>
        <v/>
      </c>
      <c r="AX277" s="146" t="str">
        <f t="shared" si="119"/>
        <v/>
      </c>
      <c r="AY277" s="147" t="str">
        <f t="shared" si="120"/>
        <v xml:space="preserve"> </v>
      </c>
      <c r="AZ277" s="145" t="str">
        <f t="shared" si="121"/>
        <v/>
      </c>
      <c r="BA277" s="146" t="str">
        <f t="shared" si="122"/>
        <v/>
      </c>
      <c r="BB277" s="147" t="str">
        <f t="shared" si="123"/>
        <v xml:space="preserve"> </v>
      </c>
      <c r="BC277" s="145" t="str">
        <f t="shared" si="124"/>
        <v/>
      </c>
      <c r="BD277" s="146" t="str">
        <f t="shared" si="125"/>
        <v/>
      </c>
      <c r="BE277" s="147" t="str">
        <f t="shared" si="126"/>
        <v xml:space="preserve"> </v>
      </c>
      <c r="BF277" s="145" t="str">
        <f t="shared" si="127"/>
        <v/>
      </c>
      <c r="BG277" s="146" t="str">
        <f t="shared" si="128"/>
        <v/>
      </c>
      <c r="BH277" s="148" t="str">
        <f t="shared" si="129"/>
        <v xml:space="preserve"> </v>
      </c>
      <c r="BI277" s="69" t="str">
        <f t="shared" si="130"/>
        <v/>
      </c>
      <c r="BJ277" s="70" t="str">
        <f t="shared" si="131"/>
        <v/>
      </c>
      <c r="BK277" s="142" t="str">
        <f t="shared" si="132"/>
        <v xml:space="preserve"> </v>
      </c>
      <c r="BL277" s="104"/>
      <c r="BM277" s="68">
        <f>COUNTIF('Student Tracking'!G276:N276,"&gt;=1")</f>
        <v>0</v>
      </c>
      <c r="BN277" s="104">
        <f>COUNTIF('Student Tracking'!G276:N276,"0")</f>
        <v>0</v>
      </c>
      <c r="BO277" s="85">
        <f t="shared" si="133"/>
        <v>0</v>
      </c>
      <c r="BP277" s="104" t="str">
        <f t="shared" si="111"/>
        <v/>
      </c>
      <c r="BQ277" s="104" t="str">
        <f t="shared" si="112"/>
        <v/>
      </c>
      <c r="BR277" s="104" t="str">
        <f t="shared" si="134"/>
        <v/>
      </c>
      <c r="BS277" s="303" t="str">
        <f t="shared" si="135"/>
        <v/>
      </c>
      <c r="BT277" s="104"/>
      <c r="BU277" s="68" t="str">
        <f t="shared" si="113"/>
        <v/>
      </c>
      <c r="BV277" s="91" t="str">
        <f t="shared" si="114"/>
        <v/>
      </c>
      <c r="BW277" s="91" t="str">
        <f t="shared" si="115"/>
        <v/>
      </c>
      <c r="BX277" s="91" t="str">
        <f t="shared" si="116"/>
        <v/>
      </c>
      <c r="BY277" s="91" t="str">
        <f t="shared" si="117"/>
        <v/>
      </c>
    </row>
    <row r="278" spans="1:77" x14ac:dyDescent="0.35">
      <c r="A278" s="73">
        <f>'Student Tracking'!A277</f>
        <v>0</v>
      </c>
      <c r="B278" s="73">
        <f>'Student Tracking'!B277</f>
        <v>0</v>
      </c>
      <c r="C278" s="74">
        <f>'Student Tracking'!D277</f>
        <v>0</v>
      </c>
      <c r="D278" s="184" t="str">
        <f>IF('Student Tracking'!E277,'Student Tracking'!E277,"")</f>
        <v/>
      </c>
      <c r="E278" s="184" t="str">
        <f>IF('Student Tracking'!F277,'Student Tracking'!F277,"")</f>
        <v/>
      </c>
      <c r="F278" s="181"/>
      <c r="G278" s="39"/>
      <c r="H278" s="39"/>
      <c r="I278" s="39"/>
      <c r="J278" s="39"/>
      <c r="K278" s="39"/>
      <c r="L278" s="39"/>
      <c r="M278" s="39"/>
      <c r="N278" s="39"/>
      <c r="O278" s="39"/>
      <c r="P278" s="39"/>
      <c r="Q278" s="39"/>
      <c r="R278" s="39"/>
      <c r="S278" s="39"/>
      <c r="T278" s="39"/>
      <c r="U278" s="39"/>
      <c r="V278" s="39"/>
      <c r="W278" s="39"/>
      <c r="X278" s="39"/>
      <c r="Y278" s="39"/>
      <c r="Z278" s="39"/>
      <c r="AA278" s="181"/>
      <c r="AB278" s="39"/>
      <c r="AC278" s="39"/>
      <c r="AD278" s="39"/>
      <c r="AE278" s="39"/>
      <c r="AF278" s="39"/>
      <c r="AG278" s="39"/>
      <c r="AH278" s="39"/>
      <c r="AI278" s="39"/>
      <c r="AJ278" s="39"/>
      <c r="AK278" s="39"/>
      <c r="AL278" s="39"/>
      <c r="AM278" s="39"/>
      <c r="AN278" s="39"/>
      <c r="AO278" s="39"/>
      <c r="AP278" s="39"/>
      <c r="AQ278" s="39"/>
      <c r="AR278" s="39"/>
      <c r="AS278" s="39"/>
      <c r="AT278" s="39"/>
      <c r="AU278" s="39"/>
      <c r="AW278" s="145" t="str">
        <f t="shared" si="118"/>
        <v/>
      </c>
      <c r="AX278" s="146" t="str">
        <f t="shared" si="119"/>
        <v/>
      </c>
      <c r="AY278" s="147" t="str">
        <f t="shared" si="120"/>
        <v xml:space="preserve"> </v>
      </c>
      <c r="AZ278" s="145" t="str">
        <f t="shared" si="121"/>
        <v/>
      </c>
      <c r="BA278" s="146" t="str">
        <f t="shared" si="122"/>
        <v/>
      </c>
      <c r="BB278" s="147" t="str">
        <f t="shared" si="123"/>
        <v xml:space="preserve"> </v>
      </c>
      <c r="BC278" s="145" t="str">
        <f t="shared" si="124"/>
        <v/>
      </c>
      <c r="BD278" s="146" t="str">
        <f t="shared" si="125"/>
        <v/>
      </c>
      <c r="BE278" s="147" t="str">
        <f t="shared" si="126"/>
        <v xml:space="preserve"> </v>
      </c>
      <c r="BF278" s="145" t="str">
        <f t="shared" si="127"/>
        <v/>
      </c>
      <c r="BG278" s="146" t="str">
        <f t="shared" si="128"/>
        <v/>
      </c>
      <c r="BH278" s="148" t="str">
        <f t="shared" si="129"/>
        <v xml:space="preserve"> </v>
      </c>
      <c r="BI278" s="69" t="str">
        <f t="shared" si="130"/>
        <v/>
      </c>
      <c r="BJ278" s="70" t="str">
        <f t="shared" si="131"/>
        <v/>
      </c>
      <c r="BK278" s="142" t="str">
        <f t="shared" si="132"/>
        <v xml:space="preserve"> </v>
      </c>
      <c r="BL278" s="104"/>
      <c r="BM278" s="68">
        <f>COUNTIF('Student Tracking'!G277:N277,"&gt;=1")</f>
        <v>0</v>
      </c>
      <c r="BN278" s="104">
        <f>COUNTIF('Student Tracking'!G277:N277,"0")</f>
        <v>0</v>
      </c>
      <c r="BO278" s="85">
        <f t="shared" si="133"/>
        <v>0</v>
      </c>
      <c r="BP278" s="104" t="str">
        <f t="shared" si="111"/>
        <v/>
      </c>
      <c r="BQ278" s="104" t="str">
        <f t="shared" si="112"/>
        <v/>
      </c>
      <c r="BR278" s="104" t="str">
        <f t="shared" si="134"/>
        <v/>
      </c>
      <c r="BS278" s="303" t="str">
        <f t="shared" si="135"/>
        <v/>
      </c>
      <c r="BT278" s="104"/>
      <c r="BU278" s="68" t="str">
        <f t="shared" si="113"/>
        <v/>
      </c>
      <c r="BV278" s="91" t="str">
        <f t="shared" si="114"/>
        <v/>
      </c>
      <c r="BW278" s="91" t="str">
        <f t="shared" si="115"/>
        <v/>
      </c>
      <c r="BX278" s="91" t="str">
        <f t="shared" si="116"/>
        <v/>
      </c>
      <c r="BY278" s="91" t="str">
        <f t="shared" si="117"/>
        <v/>
      </c>
    </row>
    <row r="279" spans="1:77" x14ac:dyDescent="0.35">
      <c r="A279" s="73">
        <f>'Student Tracking'!A278</f>
        <v>0</v>
      </c>
      <c r="B279" s="73">
        <f>'Student Tracking'!B278</f>
        <v>0</v>
      </c>
      <c r="C279" s="74">
        <f>'Student Tracking'!D278</f>
        <v>0</v>
      </c>
      <c r="D279" s="184" t="str">
        <f>IF('Student Tracking'!E278,'Student Tracking'!E278,"")</f>
        <v/>
      </c>
      <c r="E279" s="184" t="str">
        <f>IF('Student Tracking'!F278,'Student Tracking'!F278,"")</f>
        <v/>
      </c>
      <c r="F279" s="182"/>
      <c r="G279" s="40"/>
      <c r="H279" s="40"/>
      <c r="I279" s="40"/>
      <c r="J279" s="40"/>
      <c r="K279" s="40"/>
      <c r="L279" s="40"/>
      <c r="M279" s="40"/>
      <c r="N279" s="40"/>
      <c r="O279" s="40"/>
      <c r="P279" s="40"/>
      <c r="Q279" s="40"/>
      <c r="R279" s="40"/>
      <c r="S279" s="40"/>
      <c r="T279" s="40"/>
      <c r="U279" s="40"/>
      <c r="V279" s="40"/>
      <c r="W279" s="40"/>
      <c r="X279" s="40"/>
      <c r="Y279" s="40"/>
      <c r="Z279" s="40"/>
      <c r="AA279" s="182"/>
      <c r="AB279" s="40"/>
      <c r="AC279" s="40"/>
      <c r="AD279" s="40"/>
      <c r="AE279" s="40"/>
      <c r="AF279" s="40"/>
      <c r="AG279" s="40"/>
      <c r="AH279" s="40"/>
      <c r="AI279" s="40"/>
      <c r="AJ279" s="40"/>
      <c r="AK279" s="40"/>
      <c r="AL279" s="40"/>
      <c r="AM279" s="40"/>
      <c r="AN279" s="40"/>
      <c r="AO279" s="40"/>
      <c r="AP279" s="40"/>
      <c r="AQ279" s="40"/>
      <c r="AR279" s="40"/>
      <c r="AS279" s="40"/>
      <c r="AT279" s="40"/>
      <c r="AU279" s="40"/>
      <c r="AW279" s="145" t="str">
        <f t="shared" si="118"/>
        <v/>
      </c>
      <c r="AX279" s="146" t="str">
        <f t="shared" si="119"/>
        <v/>
      </c>
      <c r="AY279" s="147" t="str">
        <f t="shared" si="120"/>
        <v xml:space="preserve"> </v>
      </c>
      <c r="AZ279" s="145" t="str">
        <f t="shared" si="121"/>
        <v/>
      </c>
      <c r="BA279" s="146" t="str">
        <f t="shared" si="122"/>
        <v/>
      </c>
      <c r="BB279" s="147" t="str">
        <f t="shared" si="123"/>
        <v xml:space="preserve"> </v>
      </c>
      <c r="BC279" s="145" t="str">
        <f t="shared" si="124"/>
        <v/>
      </c>
      <c r="BD279" s="146" t="str">
        <f t="shared" si="125"/>
        <v/>
      </c>
      <c r="BE279" s="147" t="str">
        <f t="shared" si="126"/>
        <v xml:space="preserve"> </v>
      </c>
      <c r="BF279" s="145" t="str">
        <f t="shared" si="127"/>
        <v/>
      </c>
      <c r="BG279" s="146" t="str">
        <f t="shared" si="128"/>
        <v/>
      </c>
      <c r="BH279" s="148" t="str">
        <f t="shared" si="129"/>
        <v xml:space="preserve"> </v>
      </c>
      <c r="BI279" s="69" t="str">
        <f t="shared" si="130"/>
        <v/>
      </c>
      <c r="BJ279" s="70" t="str">
        <f t="shared" si="131"/>
        <v/>
      </c>
      <c r="BK279" s="142" t="str">
        <f t="shared" si="132"/>
        <v xml:space="preserve"> </v>
      </c>
      <c r="BL279" s="104"/>
      <c r="BM279" s="68">
        <f>COUNTIF('Student Tracking'!G278:N278,"&gt;=1")</f>
        <v>0</v>
      </c>
      <c r="BN279" s="104">
        <f>COUNTIF('Student Tracking'!G278:N278,"0")</f>
        <v>0</v>
      </c>
      <c r="BO279" s="85">
        <f t="shared" si="133"/>
        <v>0</v>
      </c>
      <c r="BP279" s="104" t="str">
        <f t="shared" si="111"/>
        <v/>
      </c>
      <c r="BQ279" s="104" t="str">
        <f t="shared" si="112"/>
        <v/>
      </c>
      <c r="BR279" s="104" t="str">
        <f t="shared" si="134"/>
        <v/>
      </c>
      <c r="BS279" s="303" t="str">
        <f t="shared" si="135"/>
        <v/>
      </c>
      <c r="BT279" s="104"/>
      <c r="BU279" s="68" t="str">
        <f t="shared" si="113"/>
        <v/>
      </c>
      <c r="BV279" s="91" t="str">
        <f t="shared" si="114"/>
        <v/>
      </c>
      <c r="BW279" s="91" t="str">
        <f t="shared" si="115"/>
        <v/>
      </c>
      <c r="BX279" s="91" t="str">
        <f t="shared" si="116"/>
        <v/>
      </c>
      <c r="BY279" s="91" t="str">
        <f t="shared" si="117"/>
        <v/>
      </c>
    </row>
    <row r="280" spans="1:77" x14ac:dyDescent="0.35">
      <c r="A280" s="73">
        <f>'Student Tracking'!A279</f>
        <v>0</v>
      </c>
      <c r="B280" s="73">
        <f>'Student Tracking'!B279</f>
        <v>0</v>
      </c>
      <c r="C280" s="74">
        <f>'Student Tracking'!D279</f>
        <v>0</v>
      </c>
      <c r="D280" s="184" t="str">
        <f>IF('Student Tracking'!E279,'Student Tracking'!E279,"")</f>
        <v/>
      </c>
      <c r="E280" s="184" t="str">
        <f>IF('Student Tracking'!F279,'Student Tracking'!F279,"")</f>
        <v/>
      </c>
      <c r="F280" s="181"/>
      <c r="G280" s="39"/>
      <c r="H280" s="39"/>
      <c r="I280" s="39"/>
      <c r="J280" s="39"/>
      <c r="K280" s="39"/>
      <c r="L280" s="39"/>
      <c r="M280" s="39"/>
      <c r="N280" s="39"/>
      <c r="O280" s="39"/>
      <c r="P280" s="39"/>
      <c r="Q280" s="39"/>
      <c r="R280" s="39"/>
      <c r="S280" s="39"/>
      <c r="T280" s="39"/>
      <c r="U280" s="39"/>
      <c r="V280" s="39"/>
      <c r="W280" s="39"/>
      <c r="X280" s="39"/>
      <c r="Y280" s="39"/>
      <c r="Z280" s="39"/>
      <c r="AA280" s="181"/>
      <c r="AB280" s="39"/>
      <c r="AC280" s="39"/>
      <c r="AD280" s="39"/>
      <c r="AE280" s="39"/>
      <c r="AF280" s="39"/>
      <c r="AG280" s="39"/>
      <c r="AH280" s="39"/>
      <c r="AI280" s="39"/>
      <c r="AJ280" s="39"/>
      <c r="AK280" s="39"/>
      <c r="AL280" s="39"/>
      <c r="AM280" s="39"/>
      <c r="AN280" s="39"/>
      <c r="AO280" s="39"/>
      <c r="AP280" s="39"/>
      <c r="AQ280" s="39"/>
      <c r="AR280" s="39"/>
      <c r="AS280" s="39"/>
      <c r="AT280" s="39"/>
      <c r="AU280" s="39"/>
      <c r="AW280" s="145" t="str">
        <f t="shared" si="118"/>
        <v/>
      </c>
      <c r="AX280" s="146" t="str">
        <f t="shared" si="119"/>
        <v/>
      </c>
      <c r="AY280" s="147" t="str">
        <f t="shared" si="120"/>
        <v xml:space="preserve"> </v>
      </c>
      <c r="AZ280" s="145" t="str">
        <f t="shared" si="121"/>
        <v/>
      </c>
      <c r="BA280" s="146" t="str">
        <f t="shared" si="122"/>
        <v/>
      </c>
      <c r="BB280" s="147" t="str">
        <f t="shared" si="123"/>
        <v xml:space="preserve"> </v>
      </c>
      <c r="BC280" s="145" t="str">
        <f t="shared" si="124"/>
        <v/>
      </c>
      <c r="BD280" s="146" t="str">
        <f t="shared" si="125"/>
        <v/>
      </c>
      <c r="BE280" s="147" t="str">
        <f t="shared" si="126"/>
        <v xml:space="preserve"> </v>
      </c>
      <c r="BF280" s="145" t="str">
        <f t="shared" si="127"/>
        <v/>
      </c>
      <c r="BG280" s="146" t="str">
        <f t="shared" si="128"/>
        <v/>
      </c>
      <c r="BH280" s="148" t="str">
        <f t="shared" si="129"/>
        <v xml:space="preserve"> </v>
      </c>
      <c r="BI280" s="69" t="str">
        <f t="shared" si="130"/>
        <v/>
      </c>
      <c r="BJ280" s="70" t="str">
        <f t="shared" si="131"/>
        <v/>
      </c>
      <c r="BK280" s="142" t="str">
        <f t="shared" si="132"/>
        <v xml:space="preserve"> </v>
      </c>
      <c r="BL280" s="104"/>
      <c r="BM280" s="68">
        <f>COUNTIF('Student Tracking'!G279:N279,"&gt;=1")</f>
        <v>0</v>
      </c>
      <c r="BN280" s="104">
        <f>COUNTIF('Student Tracking'!G279:N279,"0")</f>
        <v>0</v>
      </c>
      <c r="BO280" s="85">
        <f t="shared" si="133"/>
        <v>0</v>
      </c>
      <c r="BP280" s="104" t="str">
        <f t="shared" si="111"/>
        <v/>
      </c>
      <c r="BQ280" s="104" t="str">
        <f t="shared" si="112"/>
        <v/>
      </c>
      <c r="BR280" s="104" t="str">
        <f t="shared" si="134"/>
        <v/>
      </c>
      <c r="BS280" s="303" t="str">
        <f t="shared" si="135"/>
        <v/>
      </c>
      <c r="BT280" s="104"/>
      <c r="BU280" s="68" t="str">
        <f t="shared" si="113"/>
        <v/>
      </c>
      <c r="BV280" s="91" t="str">
        <f t="shared" si="114"/>
        <v/>
      </c>
      <c r="BW280" s="91" t="str">
        <f t="shared" si="115"/>
        <v/>
      </c>
      <c r="BX280" s="91" t="str">
        <f t="shared" si="116"/>
        <v/>
      </c>
      <c r="BY280" s="91" t="str">
        <f t="shared" si="117"/>
        <v/>
      </c>
    </row>
    <row r="281" spans="1:77" x14ac:dyDescent="0.35">
      <c r="A281" s="73">
        <f>'Student Tracking'!A280</f>
        <v>0</v>
      </c>
      <c r="B281" s="73">
        <f>'Student Tracking'!B280</f>
        <v>0</v>
      </c>
      <c r="C281" s="74">
        <f>'Student Tracking'!D280</f>
        <v>0</v>
      </c>
      <c r="D281" s="184" t="str">
        <f>IF('Student Tracking'!E280,'Student Tracking'!E280,"")</f>
        <v/>
      </c>
      <c r="E281" s="184" t="str">
        <f>IF('Student Tracking'!F280,'Student Tracking'!F280,"")</f>
        <v/>
      </c>
      <c r="F281" s="182"/>
      <c r="G281" s="40"/>
      <c r="H281" s="40"/>
      <c r="I281" s="40"/>
      <c r="J281" s="40"/>
      <c r="K281" s="40"/>
      <c r="L281" s="40"/>
      <c r="M281" s="40"/>
      <c r="N281" s="40"/>
      <c r="O281" s="40"/>
      <c r="P281" s="40"/>
      <c r="Q281" s="40"/>
      <c r="R281" s="40"/>
      <c r="S281" s="40"/>
      <c r="T281" s="40"/>
      <c r="U281" s="40"/>
      <c r="V281" s="40"/>
      <c r="W281" s="40"/>
      <c r="X281" s="40"/>
      <c r="Y281" s="40"/>
      <c r="Z281" s="40"/>
      <c r="AA281" s="182"/>
      <c r="AB281" s="40"/>
      <c r="AC281" s="40"/>
      <c r="AD281" s="40"/>
      <c r="AE281" s="40"/>
      <c r="AF281" s="40"/>
      <c r="AG281" s="40"/>
      <c r="AH281" s="40"/>
      <c r="AI281" s="40"/>
      <c r="AJ281" s="40"/>
      <c r="AK281" s="40"/>
      <c r="AL281" s="40"/>
      <c r="AM281" s="40"/>
      <c r="AN281" s="40"/>
      <c r="AO281" s="40"/>
      <c r="AP281" s="40"/>
      <c r="AQ281" s="40"/>
      <c r="AR281" s="40"/>
      <c r="AS281" s="40"/>
      <c r="AT281" s="40"/>
      <c r="AU281" s="40"/>
      <c r="AW281" s="145" t="str">
        <f t="shared" si="118"/>
        <v/>
      </c>
      <c r="AX281" s="146" t="str">
        <f t="shared" si="119"/>
        <v/>
      </c>
      <c r="AY281" s="147" t="str">
        <f t="shared" si="120"/>
        <v xml:space="preserve"> </v>
      </c>
      <c r="AZ281" s="145" t="str">
        <f t="shared" si="121"/>
        <v/>
      </c>
      <c r="BA281" s="146" t="str">
        <f t="shared" si="122"/>
        <v/>
      </c>
      <c r="BB281" s="147" t="str">
        <f t="shared" si="123"/>
        <v xml:space="preserve"> </v>
      </c>
      <c r="BC281" s="145" t="str">
        <f t="shared" si="124"/>
        <v/>
      </c>
      <c r="BD281" s="146" t="str">
        <f t="shared" si="125"/>
        <v/>
      </c>
      <c r="BE281" s="147" t="str">
        <f t="shared" si="126"/>
        <v xml:space="preserve"> </v>
      </c>
      <c r="BF281" s="145" t="str">
        <f t="shared" si="127"/>
        <v/>
      </c>
      <c r="BG281" s="146" t="str">
        <f t="shared" si="128"/>
        <v/>
      </c>
      <c r="BH281" s="148" t="str">
        <f t="shared" si="129"/>
        <v xml:space="preserve"> </v>
      </c>
      <c r="BI281" s="69" t="str">
        <f t="shared" si="130"/>
        <v/>
      </c>
      <c r="BJ281" s="70" t="str">
        <f t="shared" si="131"/>
        <v/>
      </c>
      <c r="BK281" s="142" t="str">
        <f t="shared" si="132"/>
        <v xml:space="preserve"> </v>
      </c>
      <c r="BL281" s="104"/>
      <c r="BM281" s="68">
        <f>COUNTIF('Student Tracking'!G280:N280,"&gt;=1")</f>
        <v>0</v>
      </c>
      <c r="BN281" s="104">
        <f>COUNTIF('Student Tracking'!G280:N280,"0")</f>
        <v>0</v>
      </c>
      <c r="BO281" s="85">
        <f t="shared" si="133"/>
        <v>0</v>
      </c>
      <c r="BP281" s="104" t="str">
        <f t="shared" si="111"/>
        <v/>
      </c>
      <c r="BQ281" s="104" t="str">
        <f t="shared" si="112"/>
        <v/>
      </c>
      <c r="BR281" s="104" t="str">
        <f t="shared" si="134"/>
        <v/>
      </c>
      <c r="BS281" s="303" t="str">
        <f t="shared" si="135"/>
        <v/>
      </c>
      <c r="BT281" s="104"/>
      <c r="BU281" s="68" t="str">
        <f t="shared" si="113"/>
        <v/>
      </c>
      <c r="BV281" s="91" t="str">
        <f t="shared" si="114"/>
        <v/>
      </c>
      <c r="BW281" s="91" t="str">
        <f t="shared" si="115"/>
        <v/>
      </c>
      <c r="BX281" s="91" t="str">
        <f t="shared" si="116"/>
        <v/>
      </c>
      <c r="BY281" s="91" t="str">
        <f t="shared" si="117"/>
        <v/>
      </c>
    </row>
    <row r="282" spans="1:77" x14ac:dyDescent="0.35">
      <c r="A282" s="73">
        <f>'Student Tracking'!A281</f>
        <v>0</v>
      </c>
      <c r="B282" s="73">
        <f>'Student Tracking'!B281</f>
        <v>0</v>
      </c>
      <c r="C282" s="74">
        <f>'Student Tracking'!D281</f>
        <v>0</v>
      </c>
      <c r="D282" s="184" t="str">
        <f>IF('Student Tracking'!E281,'Student Tracking'!E281,"")</f>
        <v/>
      </c>
      <c r="E282" s="184" t="str">
        <f>IF('Student Tracking'!F281,'Student Tracking'!F281,"")</f>
        <v/>
      </c>
      <c r="F282" s="181"/>
      <c r="G282" s="39"/>
      <c r="H282" s="39"/>
      <c r="I282" s="39"/>
      <c r="J282" s="39"/>
      <c r="K282" s="39"/>
      <c r="L282" s="39"/>
      <c r="M282" s="39"/>
      <c r="N282" s="39"/>
      <c r="O282" s="39"/>
      <c r="P282" s="39"/>
      <c r="Q282" s="39"/>
      <c r="R282" s="39"/>
      <c r="S282" s="39"/>
      <c r="T282" s="39"/>
      <c r="U282" s="39"/>
      <c r="V282" s="39"/>
      <c r="W282" s="39"/>
      <c r="X282" s="39"/>
      <c r="Y282" s="39"/>
      <c r="Z282" s="39"/>
      <c r="AA282" s="181"/>
      <c r="AB282" s="39"/>
      <c r="AC282" s="39"/>
      <c r="AD282" s="39"/>
      <c r="AE282" s="39"/>
      <c r="AF282" s="39"/>
      <c r="AG282" s="39"/>
      <c r="AH282" s="39"/>
      <c r="AI282" s="39"/>
      <c r="AJ282" s="39"/>
      <c r="AK282" s="39"/>
      <c r="AL282" s="39"/>
      <c r="AM282" s="39"/>
      <c r="AN282" s="39"/>
      <c r="AO282" s="39"/>
      <c r="AP282" s="39"/>
      <c r="AQ282" s="39"/>
      <c r="AR282" s="39"/>
      <c r="AS282" s="39"/>
      <c r="AT282" s="39"/>
      <c r="AU282" s="39"/>
      <c r="AW282" s="145" t="str">
        <f t="shared" si="118"/>
        <v/>
      </c>
      <c r="AX282" s="146" t="str">
        <f t="shared" si="119"/>
        <v/>
      </c>
      <c r="AY282" s="147" t="str">
        <f t="shared" si="120"/>
        <v xml:space="preserve"> </v>
      </c>
      <c r="AZ282" s="145" t="str">
        <f t="shared" si="121"/>
        <v/>
      </c>
      <c r="BA282" s="146" t="str">
        <f t="shared" si="122"/>
        <v/>
      </c>
      <c r="BB282" s="147" t="str">
        <f t="shared" si="123"/>
        <v xml:space="preserve"> </v>
      </c>
      <c r="BC282" s="145" t="str">
        <f t="shared" si="124"/>
        <v/>
      </c>
      <c r="BD282" s="146" t="str">
        <f t="shared" si="125"/>
        <v/>
      </c>
      <c r="BE282" s="147" t="str">
        <f t="shared" si="126"/>
        <v xml:space="preserve"> </v>
      </c>
      <c r="BF282" s="145" t="str">
        <f t="shared" si="127"/>
        <v/>
      </c>
      <c r="BG282" s="146" t="str">
        <f t="shared" si="128"/>
        <v/>
      </c>
      <c r="BH282" s="148" t="str">
        <f t="shared" si="129"/>
        <v xml:space="preserve"> </v>
      </c>
      <c r="BI282" s="69" t="str">
        <f t="shared" si="130"/>
        <v/>
      </c>
      <c r="BJ282" s="70" t="str">
        <f t="shared" si="131"/>
        <v/>
      </c>
      <c r="BK282" s="142" t="str">
        <f t="shared" si="132"/>
        <v xml:space="preserve"> </v>
      </c>
      <c r="BL282" s="104"/>
      <c r="BM282" s="68">
        <f>COUNTIF('Student Tracking'!G281:N281,"&gt;=1")</f>
        <v>0</v>
      </c>
      <c r="BN282" s="104">
        <f>COUNTIF('Student Tracking'!G281:N281,"0")</f>
        <v>0</v>
      </c>
      <c r="BO282" s="85">
        <f t="shared" si="133"/>
        <v>0</v>
      </c>
      <c r="BP282" s="104" t="str">
        <f t="shared" si="111"/>
        <v/>
      </c>
      <c r="BQ282" s="104" t="str">
        <f t="shared" si="112"/>
        <v/>
      </c>
      <c r="BR282" s="104" t="str">
        <f t="shared" si="134"/>
        <v/>
      </c>
      <c r="BS282" s="303" t="str">
        <f t="shared" si="135"/>
        <v/>
      </c>
      <c r="BT282" s="104"/>
      <c r="BU282" s="68" t="str">
        <f t="shared" si="113"/>
        <v/>
      </c>
      <c r="BV282" s="91" t="str">
        <f t="shared" si="114"/>
        <v/>
      </c>
      <c r="BW282" s="91" t="str">
        <f t="shared" si="115"/>
        <v/>
      </c>
      <c r="BX282" s="91" t="str">
        <f t="shared" si="116"/>
        <v/>
      </c>
      <c r="BY282" s="91" t="str">
        <f t="shared" si="117"/>
        <v/>
      </c>
    </row>
    <row r="283" spans="1:77" x14ac:dyDescent="0.35">
      <c r="A283" s="73">
        <f>'Student Tracking'!A282</f>
        <v>0</v>
      </c>
      <c r="B283" s="73">
        <f>'Student Tracking'!B282</f>
        <v>0</v>
      </c>
      <c r="C283" s="74">
        <f>'Student Tracking'!D282</f>
        <v>0</v>
      </c>
      <c r="D283" s="184" t="str">
        <f>IF('Student Tracking'!E282,'Student Tracking'!E282,"")</f>
        <v/>
      </c>
      <c r="E283" s="184" t="str">
        <f>IF('Student Tracking'!F282,'Student Tracking'!F282,"")</f>
        <v/>
      </c>
      <c r="F283" s="182"/>
      <c r="G283" s="40"/>
      <c r="H283" s="40"/>
      <c r="I283" s="40"/>
      <c r="J283" s="40"/>
      <c r="K283" s="40"/>
      <c r="L283" s="40"/>
      <c r="M283" s="40"/>
      <c r="N283" s="40"/>
      <c r="O283" s="40"/>
      <c r="P283" s="40"/>
      <c r="Q283" s="40"/>
      <c r="R283" s="40"/>
      <c r="S283" s="40"/>
      <c r="T283" s="40"/>
      <c r="U283" s="40"/>
      <c r="V283" s="40"/>
      <c r="W283" s="40"/>
      <c r="X283" s="40"/>
      <c r="Y283" s="40"/>
      <c r="Z283" s="40"/>
      <c r="AA283" s="182"/>
      <c r="AB283" s="40"/>
      <c r="AC283" s="40"/>
      <c r="AD283" s="40"/>
      <c r="AE283" s="40"/>
      <c r="AF283" s="40"/>
      <c r="AG283" s="40"/>
      <c r="AH283" s="40"/>
      <c r="AI283" s="40"/>
      <c r="AJ283" s="40"/>
      <c r="AK283" s="40"/>
      <c r="AL283" s="40"/>
      <c r="AM283" s="40"/>
      <c r="AN283" s="40"/>
      <c r="AO283" s="40"/>
      <c r="AP283" s="40"/>
      <c r="AQ283" s="40"/>
      <c r="AR283" s="40"/>
      <c r="AS283" s="40"/>
      <c r="AT283" s="40"/>
      <c r="AU283" s="40"/>
      <c r="AW283" s="145" t="str">
        <f t="shared" si="118"/>
        <v/>
      </c>
      <c r="AX283" s="146" t="str">
        <f t="shared" si="119"/>
        <v/>
      </c>
      <c r="AY283" s="147" t="str">
        <f t="shared" si="120"/>
        <v xml:space="preserve"> </v>
      </c>
      <c r="AZ283" s="145" t="str">
        <f t="shared" si="121"/>
        <v/>
      </c>
      <c r="BA283" s="146" t="str">
        <f t="shared" si="122"/>
        <v/>
      </c>
      <c r="BB283" s="147" t="str">
        <f t="shared" si="123"/>
        <v xml:space="preserve"> </v>
      </c>
      <c r="BC283" s="145" t="str">
        <f t="shared" si="124"/>
        <v/>
      </c>
      <c r="BD283" s="146" t="str">
        <f t="shared" si="125"/>
        <v/>
      </c>
      <c r="BE283" s="147" t="str">
        <f t="shared" si="126"/>
        <v xml:space="preserve"> </v>
      </c>
      <c r="BF283" s="145" t="str">
        <f t="shared" si="127"/>
        <v/>
      </c>
      <c r="BG283" s="146" t="str">
        <f t="shared" si="128"/>
        <v/>
      </c>
      <c r="BH283" s="148" t="str">
        <f t="shared" si="129"/>
        <v xml:space="preserve"> </v>
      </c>
      <c r="BI283" s="69" t="str">
        <f t="shared" si="130"/>
        <v/>
      </c>
      <c r="BJ283" s="70" t="str">
        <f t="shared" si="131"/>
        <v/>
      </c>
      <c r="BK283" s="142" t="str">
        <f t="shared" si="132"/>
        <v xml:space="preserve"> </v>
      </c>
      <c r="BL283" s="104"/>
      <c r="BM283" s="68">
        <f>COUNTIF('Student Tracking'!G282:N282,"&gt;=1")</f>
        <v>0</v>
      </c>
      <c r="BN283" s="104">
        <f>COUNTIF('Student Tracking'!G282:N282,"0")</f>
        <v>0</v>
      </c>
      <c r="BO283" s="85">
        <f t="shared" si="133"/>
        <v>0</v>
      </c>
      <c r="BP283" s="104" t="str">
        <f t="shared" si="111"/>
        <v/>
      </c>
      <c r="BQ283" s="104" t="str">
        <f t="shared" si="112"/>
        <v/>
      </c>
      <c r="BR283" s="104" t="str">
        <f t="shared" si="134"/>
        <v/>
      </c>
      <c r="BS283" s="303" t="str">
        <f t="shared" si="135"/>
        <v/>
      </c>
      <c r="BT283" s="104"/>
      <c r="BU283" s="68" t="str">
        <f t="shared" si="113"/>
        <v/>
      </c>
      <c r="BV283" s="91" t="str">
        <f t="shared" si="114"/>
        <v/>
      </c>
      <c r="BW283" s="91" t="str">
        <f t="shared" si="115"/>
        <v/>
      </c>
      <c r="BX283" s="91" t="str">
        <f t="shared" si="116"/>
        <v/>
      </c>
      <c r="BY283" s="91" t="str">
        <f t="shared" si="117"/>
        <v/>
      </c>
    </row>
    <row r="284" spans="1:77" x14ac:dyDescent="0.35">
      <c r="A284" s="73">
        <f>'Student Tracking'!A283</f>
        <v>0</v>
      </c>
      <c r="B284" s="73">
        <f>'Student Tracking'!B283</f>
        <v>0</v>
      </c>
      <c r="C284" s="74">
        <f>'Student Tracking'!D283</f>
        <v>0</v>
      </c>
      <c r="D284" s="184" t="str">
        <f>IF('Student Tracking'!E283,'Student Tracking'!E283,"")</f>
        <v/>
      </c>
      <c r="E284" s="184" t="str">
        <f>IF('Student Tracking'!F283,'Student Tracking'!F283,"")</f>
        <v/>
      </c>
      <c r="F284" s="181"/>
      <c r="G284" s="39"/>
      <c r="H284" s="39"/>
      <c r="I284" s="39"/>
      <c r="J284" s="39"/>
      <c r="K284" s="39"/>
      <c r="L284" s="39"/>
      <c r="M284" s="39"/>
      <c r="N284" s="39"/>
      <c r="O284" s="39"/>
      <c r="P284" s="39"/>
      <c r="Q284" s="39"/>
      <c r="R284" s="39"/>
      <c r="S284" s="39"/>
      <c r="T284" s="39"/>
      <c r="U284" s="39"/>
      <c r="V284" s="39"/>
      <c r="W284" s="39"/>
      <c r="X284" s="39"/>
      <c r="Y284" s="39"/>
      <c r="Z284" s="39"/>
      <c r="AA284" s="181"/>
      <c r="AB284" s="39"/>
      <c r="AC284" s="39"/>
      <c r="AD284" s="39"/>
      <c r="AE284" s="39"/>
      <c r="AF284" s="39"/>
      <c r="AG284" s="39"/>
      <c r="AH284" s="39"/>
      <c r="AI284" s="39"/>
      <c r="AJ284" s="39"/>
      <c r="AK284" s="39"/>
      <c r="AL284" s="39"/>
      <c r="AM284" s="39"/>
      <c r="AN284" s="39"/>
      <c r="AO284" s="39"/>
      <c r="AP284" s="39"/>
      <c r="AQ284" s="39"/>
      <c r="AR284" s="39"/>
      <c r="AS284" s="39"/>
      <c r="AT284" s="39"/>
      <c r="AU284" s="39"/>
      <c r="AW284" s="145" t="str">
        <f t="shared" si="118"/>
        <v/>
      </c>
      <c r="AX284" s="146" t="str">
        <f t="shared" si="119"/>
        <v/>
      </c>
      <c r="AY284" s="147" t="str">
        <f t="shared" si="120"/>
        <v xml:space="preserve"> </v>
      </c>
      <c r="AZ284" s="145" t="str">
        <f t="shared" si="121"/>
        <v/>
      </c>
      <c r="BA284" s="146" t="str">
        <f t="shared" si="122"/>
        <v/>
      </c>
      <c r="BB284" s="147" t="str">
        <f t="shared" si="123"/>
        <v xml:space="preserve"> </v>
      </c>
      <c r="BC284" s="145" t="str">
        <f t="shared" si="124"/>
        <v/>
      </c>
      <c r="BD284" s="146" t="str">
        <f t="shared" si="125"/>
        <v/>
      </c>
      <c r="BE284" s="147" t="str">
        <f t="shared" si="126"/>
        <v xml:space="preserve"> </v>
      </c>
      <c r="BF284" s="145" t="str">
        <f t="shared" si="127"/>
        <v/>
      </c>
      <c r="BG284" s="146" t="str">
        <f t="shared" si="128"/>
        <v/>
      </c>
      <c r="BH284" s="148" t="str">
        <f t="shared" si="129"/>
        <v xml:space="preserve"> </v>
      </c>
      <c r="BI284" s="69" t="str">
        <f t="shared" si="130"/>
        <v/>
      </c>
      <c r="BJ284" s="70" t="str">
        <f t="shared" si="131"/>
        <v/>
      </c>
      <c r="BK284" s="142" t="str">
        <f t="shared" si="132"/>
        <v xml:space="preserve"> </v>
      </c>
      <c r="BL284" s="104"/>
      <c r="BM284" s="68">
        <f>COUNTIF('Student Tracking'!G283:N283,"&gt;=1")</f>
        <v>0</v>
      </c>
      <c r="BN284" s="104">
        <f>COUNTIF('Student Tracking'!G283:N283,"0")</f>
        <v>0</v>
      </c>
      <c r="BO284" s="85">
        <f t="shared" si="133"/>
        <v>0</v>
      </c>
      <c r="BP284" s="104" t="str">
        <f t="shared" si="111"/>
        <v/>
      </c>
      <c r="BQ284" s="104" t="str">
        <f t="shared" si="112"/>
        <v/>
      </c>
      <c r="BR284" s="104" t="str">
        <f t="shared" si="134"/>
        <v/>
      </c>
      <c r="BS284" s="303" t="str">
        <f t="shared" si="135"/>
        <v/>
      </c>
      <c r="BT284" s="104"/>
      <c r="BU284" s="68" t="str">
        <f t="shared" si="113"/>
        <v/>
      </c>
      <c r="BV284" s="91" t="str">
        <f t="shared" si="114"/>
        <v/>
      </c>
      <c r="BW284" s="91" t="str">
        <f t="shared" si="115"/>
        <v/>
      </c>
      <c r="BX284" s="91" t="str">
        <f t="shared" si="116"/>
        <v/>
      </c>
      <c r="BY284" s="91" t="str">
        <f t="shared" si="117"/>
        <v/>
      </c>
    </row>
    <row r="285" spans="1:77" x14ac:dyDescent="0.35">
      <c r="A285" s="73">
        <f>'Student Tracking'!A284</f>
        <v>0</v>
      </c>
      <c r="B285" s="73">
        <f>'Student Tracking'!B284</f>
        <v>0</v>
      </c>
      <c r="C285" s="74">
        <f>'Student Tracking'!D284</f>
        <v>0</v>
      </c>
      <c r="D285" s="184" t="str">
        <f>IF('Student Tracking'!E284,'Student Tracking'!E284,"")</f>
        <v/>
      </c>
      <c r="E285" s="184" t="str">
        <f>IF('Student Tracking'!F284,'Student Tracking'!F284,"")</f>
        <v/>
      </c>
      <c r="F285" s="182"/>
      <c r="G285" s="40"/>
      <c r="H285" s="40"/>
      <c r="I285" s="40"/>
      <c r="J285" s="40"/>
      <c r="K285" s="40"/>
      <c r="L285" s="40"/>
      <c r="M285" s="40"/>
      <c r="N285" s="40"/>
      <c r="O285" s="40"/>
      <c r="P285" s="40"/>
      <c r="Q285" s="40"/>
      <c r="R285" s="40"/>
      <c r="S285" s="40"/>
      <c r="T285" s="40"/>
      <c r="U285" s="40"/>
      <c r="V285" s="40"/>
      <c r="W285" s="40"/>
      <c r="X285" s="40"/>
      <c r="Y285" s="40"/>
      <c r="Z285" s="40"/>
      <c r="AA285" s="182"/>
      <c r="AB285" s="40"/>
      <c r="AC285" s="40"/>
      <c r="AD285" s="40"/>
      <c r="AE285" s="40"/>
      <c r="AF285" s="40"/>
      <c r="AG285" s="40"/>
      <c r="AH285" s="40"/>
      <c r="AI285" s="40"/>
      <c r="AJ285" s="40"/>
      <c r="AK285" s="40"/>
      <c r="AL285" s="40"/>
      <c r="AM285" s="40"/>
      <c r="AN285" s="40"/>
      <c r="AO285" s="40"/>
      <c r="AP285" s="40"/>
      <c r="AQ285" s="40"/>
      <c r="AR285" s="40"/>
      <c r="AS285" s="40"/>
      <c r="AT285" s="40"/>
      <c r="AU285" s="40"/>
      <c r="AW285" s="145" t="str">
        <f t="shared" si="118"/>
        <v/>
      </c>
      <c r="AX285" s="146" t="str">
        <f t="shared" si="119"/>
        <v/>
      </c>
      <c r="AY285" s="147" t="str">
        <f t="shared" si="120"/>
        <v xml:space="preserve"> </v>
      </c>
      <c r="AZ285" s="145" t="str">
        <f t="shared" si="121"/>
        <v/>
      </c>
      <c r="BA285" s="146" t="str">
        <f t="shared" si="122"/>
        <v/>
      </c>
      <c r="BB285" s="147" t="str">
        <f t="shared" si="123"/>
        <v xml:space="preserve"> </v>
      </c>
      <c r="BC285" s="145" t="str">
        <f t="shared" si="124"/>
        <v/>
      </c>
      <c r="BD285" s="146" t="str">
        <f t="shared" si="125"/>
        <v/>
      </c>
      <c r="BE285" s="147" t="str">
        <f t="shared" si="126"/>
        <v xml:space="preserve"> </v>
      </c>
      <c r="BF285" s="145" t="str">
        <f t="shared" si="127"/>
        <v/>
      </c>
      <c r="BG285" s="146" t="str">
        <f t="shared" si="128"/>
        <v/>
      </c>
      <c r="BH285" s="148" t="str">
        <f t="shared" si="129"/>
        <v xml:space="preserve"> </v>
      </c>
      <c r="BI285" s="69" t="str">
        <f t="shared" si="130"/>
        <v/>
      </c>
      <c r="BJ285" s="70" t="str">
        <f t="shared" si="131"/>
        <v/>
      </c>
      <c r="BK285" s="142" t="str">
        <f t="shared" si="132"/>
        <v xml:space="preserve"> </v>
      </c>
      <c r="BL285" s="104"/>
      <c r="BM285" s="68">
        <f>COUNTIF('Student Tracking'!G284:N284,"&gt;=1")</f>
        <v>0</v>
      </c>
      <c r="BN285" s="104">
        <f>COUNTIF('Student Tracking'!G284:N284,"0")</f>
        <v>0</v>
      </c>
      <c r="BO285" s="85">
        <f t="shared" si="133"/>
        <v>0</v>
      </c>
      <c r="BP285" s="104" t="str">
        <f t="shared" si="111"/>
        <v/>
      </c>
      <c r="BQ285" s="104" t="str">
        <f t="shared" si="112"/>
        <v/>
      </c>
      <c r="BR285" s="104" t="str">
        <f t="shared" si="134"/>
        <v/>
      </c>
      <c r="BS285" s="303" t="str">
        <f t="shared" si="135"/>
        <v/>
      </c>
      <c r="BT285" s="104"/>
      <c r="BU285" s="68" t="str">
        <f t="shared" si="113"/>
        <v/>
      </c>
      <c r="BV285" s="91" t="str">
        <f t="shared" si="114"/>
        <v/>
      </c>
      <c r="BW285" s="91" t="str">
        <f t="shared" si="115"/>
        <v/>
      </c>
      <c r="BX285" s="91" t="str">
        <f t="shared" si="116"/>
        <v/>
      </c>
      <c r="BY285" s="91" t="str">
        <f t="shared" si="117"/>
        <v/>
      </c>
    </row>
    <row r="286" spans="1:77" x14ac:dyDescent="0.35">
      <c r="A286" s="73">
        <f>'Student Tracking'!A285</f>
        <v>0</v>
      </c>
      <c r="B286" s="73">
        <f>'Student Tracking'!B285</f>
        <v>0</v>
      </c>
      <c r="C286" s="74">
        <f>'Student Tracking'!D285</f>
        <v>0</v>
      </c>
      <c r="D286" s="184" t="str">
        <f>IF('Student Tracking'!E285,'Student Tracking'!E285,"")</f>
        <v/>
      </c>
      <c r="E286" s="184" t="str">
        <f>IF('Student Tracking'!F285,'Student Tracking'!F285,"")</f>
        <v/>
      </c>
      <c r="F286" s="181"/>
      <c r="G286" s="39"/>
      <c r="H286" s="39"/>
      <c r="I286" s="39"/>
      <c r="J286" s="39"/>
      <c r="K286" s="39"/>
      <c r="L286" s="39"/>
      <c r="M286" s="39"/>
      <c r="N286" s="39"/>
      <c r="O286" s="39"/>
      <c r="P286" s="39"/>
      <c r="Q286" s="39"/>
      <c r="R286" s="39"/>
      <c r="S286" s="39"/>
      <c r="T286" s="39"/>
      <c r="U286" s="39"/>
      <c r="V286" s="39"/>
      <c r="W286" s="39"/>
      <c r="X286" s="39"/>
      <c r="Y286" s="39"/>
      <c r="Z286" s="39"/>
      <c r="AA286" s="181"/>
      <c r="AB286" s="39"/>
      <c r="AC286" s="39"/>
      <c r="AD286" s="39"/>
      <c r="AE286" s="39"/>
      <c r="AF286" s="39"/>
      <c r="AG286" s="39"/>
      <c r="AH286" s="39"/>
      <c r="AI286" s="39"/>
      <c r="AJ286" s="39"/>
      <c r="AK286" s="39"/>
      <c r="AL286" s="39"/>
      <c r="AM286" s="39"/>
      <c r="AN286" s="39"/>
      <c r="AO286" s="39"/>
      <c r="AP286" s="39"/>
      <c r="AQ286" s="39"/>
      <c r="AR286" s="39"/>
      <c r="AS286" s="39"/>
      <c r="AT286" s="39"/>
      <c r="AU286" s="39"/>
      <c r="AW286" s="145" t="str">
        <f t="shared" si="118"/>
        <v/>
      </c>
      <c r="AX286" s="146" t="str">
        <f t="shared" si="119"/>
        <v/>
      </c>
      <c r="AY286" s="147" t="str">
        <f t="shared" si="120"/>
        <v xml:space="preserve"> </v>
      </c>
      <c r="AZ286" s="145" t="str">
        <f t="shared" si="121"/>
        <v/>
      </c>
      <c r="BA286" s="146" t="str">
        <f t="shared" si="122"/>
        <v/>
      </c>
      <c r="BB286" s="147" t="str">
        <f t="shared" si="123"/>
        <v xml:space="preserve"> </v>
      </c>
      <c r="BC286" s="145" t="str">
        <f t="shared" si="124"/>
        <v/>
      </c>
      <c r="BD286" s="146" t="str">
        <f t="shared" si="125"/>
        <v/>
      </c>
      <c r="BE286" s="147" t="str">
        <f t="shared" si="126"/>
        <v xml:space="preserve"> </v>
      </c>
      <c r="BF286" s="145" t="str">
        <f t="shared" si="127"/>
        <v/>
      </c>
      <c r="BG286" s="146" t="str">
        <f t="shared" si="128"/>
        <v/>
      </c>
      <c r="BH286" s="148" t="str">
        <f t="shared" si="129"/>
        <v xml:space="preserve"> </v>
      </c>
      <c r="BI286" s="69" t="str">
        <f t="shared" si="130"/>
        <v/>
      </c>
      <c r="BJ286" s="70" t="str">
        <f t="shared" si="131"/>
        <v/>
      </c>
      <c r="BK286" s="142" t="str">
        <f t="shared" si="132"/>
        <v xml:space="preserve"> </v>
      </c>
      <c r="BL286" s="104"/>
      <c r="BM286" s="68">
        <f>COUNTIF('Student Tracking'!G285:N285,"&gt;=1")</f>
        <v>0</v>
      </c>
      <c r="BN286" s="104">
        <f>COUNTIF('Student Tracking'!G285:N285,"0")</f>
        <v>0</v>
      </c>
      <c r="BO286" s="85">
        <f t="shared" si="133"/>
        <v>0</v>
      </c>
      <c r="BP286" s="104" t="str">
        <f t="shared" si="111"/>
        <v/>
      </c>
      <c r="BQ286" s="104" t="str">
        <f t="shared" si="112"/>
        <v/>
      </c>
      <c r="BR286" s="104" t="str">
        <f t="shared" si="134"/>
        <v/>
      </c>
      <c r="BS286" s="303" t="str">
        <f t="shared" si="135"/>
        <v/>
      </c>
      <c r="BT286" s="104"/>
      <c r="BU286" s="68" t="str">
        <f t="shared" si="113"/>
        <v/>
      </c>
      <c r="BV286" s="91" t="str">
        <f t="shared" si="114"/>
        <v/>
      </c>
      <c r="BW286" s="91" t="str">
        <f t="shared" si="115"/>
        <v/>
      </c>
      <c r="BX286" s="91" t="str">
        <f t="shared" si="116"/>
        <v/>
      </c>
      <c r="BY286" s="91" t="str">
        <f t="shared" si="117"/>
        <v/>
      </c>
    </row>
    <row r="287" spans="1:77" x14ac:dyDescent="0.35">
      <c r="A287" s="73">
        <f>'Student Tracking'!A286</f>
        <v>0</v>
      </c>
      <c r="B287" s="73">
        <f>'Student Tracking'!B286</f>
        <v>0</v>
      </c>
      <c r="C287" s="74">
        <f>'Student Tracking'!D286</f>
        <v>0</v>
      </c>
      <c r="D287" s="184" t="str">
        <f>IF('Student Tracking'!E286,'Student Tracking'!E286,"")</f>
        <v/>
      </c>
      <c r="E287" s="184" t="str">
        <f>IF('Student Tracking'!F286,'Student Tracking'!F286,"")</f>
        <v/>
      </c>
      <c r="F287" s="182"/>
      <c r="G287" s="40"/>
      <c r="H287" s="40"/>
      <c r="I287" s="40"/>
      <c r="J287" s="40"/>
      <c r="K287" s="40"/>
      <c r="L287" s="40"/>
      <c r="M287" s="40"/>
      <c r="N287" s="40"/>
      <c r="O287" s="40"/>
      <c r="P287" s="40"/>
      <c r="Q287" s="40"/>
      <c r="R287" s="40"/>
      <c r="S287" s="40"/>
      <c r="T287" s="40"/>
      <c r="U287" s="40"/>
      <c r="V287" s="40"/>
      <c r="W287" s="40"/>
      <c r="X287" s="40"/>
      <c r="Y287" s="40"/>
      <c r="Z287" s="40"/>
      <c r="AA287" s="182"/>
      <c r="AB287" s="40"/>
      <c r="AC287" s="40"/>
      <c r="AD287" s="40"/>
      <c r="AE287" s="40"/>
      <c r="AF287" s="40"/>
      <c r="AG287" s="40"/>
      <c r="AH287" s="40"/>
      <c r="AI287" s="40"/>
      <c r="AJ287" s="40"/>
      <c r="AK287" s="40"/>
      <c r="AL287" s="40"/>
      <c r="AM287" s="40"/>
      <c r="AN287" s="40"/>
      <c r="AO287" s="40"/>
      <c r="AP287" s="40"/>
      <c r="AQ287" s="40"/>
      <c r="AR287" s="40"/>
      <c r="AS287" s="40"/>
      <c r="AT287" s="40"/>
      <c r="AU287" s="40"/>
      <c r="AW287" s="145" t="str">
        <f t="shared" si="118"/>
        <v/>
      </c>
      <c r="AX287" s="146" t="str">
        <f t="shared" si="119"/>
        <v/>
      </c>
      <c r="AY287" s="147" t="str">
        <f t="shared" si="120"/>
        <v xml:space="preserve"> </v>
      </c>
      <c r="AZ287" s="145" t="str">
        <f t="shared" si="121"/>
        <v/>
      </c>
      <c r="BA287" s="146" t="str">
        <f t="shared" si="122"/>
        <v/>
      </c>
      <c r="BB287" s="147" t="str">
        <f t="shared" si="123"/>
        <v xml:space="preserve"> </v>
      </c>
      <c r="BC287" s="145" t="str">
        <f t="shared" si="124"/>
        <v/>
      </c>
      <c r="BD287" s="146" t="str">
        <f t="shared" si="125"/>
        <v/>
      </c>
      <c r="BE287" s="147" t="str">
        <f t="shared" si="126"/>
        <v xml:space="preserve"> </v>
      </c>
      <c r="BF287" s="145" t="str">
        <f t="shared" si="127"/>
        <v/>
      </c>
      <c r="BG287" s="146" t="str">
        <f t="shared" si="128"/>
        <v/>
      </c>
      <c r="BH287" s="148" t="str">
        <f t="shared" si="129"/>
        <v xml:space="preserve"> </v>
      </c>
      <c r="BI287" s="69" t="str">
        <f t="shared" si="130"/>
        <v/>
      </c>
      <c r="BJ287" s="70" t="str">
        <f t="shared" si="131"/>
        <v/>
      </c>
      <c r="BK287" s="142" t="str">
        <f t="shared" si="132"/>
        <v xml:space="preserve"> </v>
      </c>
      <c r="BL287" s="104"/>
      <c r="BM287" s="68">
        <f>COUNTIF('Student Tracking'!G286:N286,"&gt;=1")</f>
        <v>0</v>
      </c>
      <c r="BN287" s="104">
        <f>COUNTIF('Student Tracking'!G286:N286,"0")</f>
        <v>0</v>
      </c>
      <c r="BO287" s="85">
        <f t="shared" si="133"/>
        <v>0</v>
      </c>
      <c r="BP287" s="104" t="str">
        <f t="shared" si="111"/>
        <v/>
      </c>
      <c r="BQ287" s="104" t="str">
        <f t="shared" si="112"/>
        <v/>
      </c>
      <c r="BR287" s="104" t="str">
        <f t="shared" si="134"/>
        <v/>
      </c>
      <c r="BS287" s="303" t="str">
        <f t="shared" si="135"/>
        <v/>
      </c>
      <c r="BT287" s="104"/>
      <c r="BU287" s="68" t="str">
        <f t="shared" si="113"/>
        <v/>
      </c>
      <c r="BV287" s="91" t="str">
        <f t="shared" si="114"/>
        <v/>
      </c>
      <c r="BW287" s="91" t="str">
        <f t="shared" si="115"/>
        <v/>
      </c>
      <c r="BX287" s="91" t="str">
        <f t="shared" si="116"/>
        <v/>
      </c>
      <c r="BY287" s="91" t="str">
        <f t="shared" si="117"/>
        <v/>
      </c>
    </row>
    <row r="288" spans="1:77" x14ac:dyDescent="0.35">
      <c r="A288" s="73">
        <f>'Student Tracking'!A287</f>
        <v>0</v>
      </c>
      <c r="B288" s="73">
        <f>'Student Tracking'!B287</f>
        <v>0</v>
      </c>
      <c r="C288" s="74">
        <f>'Student Tracking'!D287</f>
        <v>0</v>
      </c>
      <c r="D288" s="184" t="str">
        <f>IF('Student Tracking'!E287,'Student Tracking'!E287,"")</f>
        <v/>
      </c>
      <c r="E288" s="184" t="str">
        <f>IF('Student Tracking'!F287,'Student Tracking'!F287,"")</f>
        <v/>
      </c>
      <c r="F288" s="181"/>
      <c r="G288" s="39"/>
      <c r="H288" s="39"/>
      <c r="I288" s="39"/>
      <c r="J288" s="39"/>
      <c r="K288" s="39"/>
      <c r="L288" s="39"/>
      <c r="M288" s="39"/>
      <c r="N288" s="39"/>
      <c r="O288" s="39"/>
      <c r="P288" s="39"/>
      <c r="Q288" s="39"/>
      <c r="R288" s="39"/>
      <c r="S288" s="39"/>
      <c r="T288" s="39"/>
      <c r="U288" s="39"/>
      <c r="V288" s="39"/>
      <c r="W288" s="39"/>
      <c r="X288" s="39"/>
      <c r="Y288" s="39"/>
      <c r="Z288" s="39"/>
      <c r="AA288" s="181"/>
      <c r="AB288" s="39"/>
      <c r="AC288" s="39"/>
      <c r="AD288" s="39"/>
      <c r="AE288" s="39"/>
      <c r="AF288" s="39"/>
      <c r="AG288" s="39"/>
      <c r="AH288" s="39"/>
      <c r="AI288" s="39"/>
      <c r="AJ288" s="39"/>
      <c r="AK288" s="39"/>
      <c r="AL288" s="39"/>
      <c r="AM288" s="39"/>
      <c r="AN288" s="39"/>
      <c r="AO288" s="39"/>
      <c r="AP288" s="39"/>
      <c r="AQ288" s="39"/>
      <c r="AR288" s="39"/>
      <c r="AS288" s="39"/>
      <c r="AT288" s="39"/>
      <c r="AU288" s="39"/>
      <c r="AW288" s="145" t="str">
        <f t="shared" si="118"/>
        <v/>
      </c>
      <c r="AX288" s="146" t="str">
        <f t="shared" si="119"/>
        <v/>
      </c>
      <c r="AY288" s="147" t="str">
        <f t="shared" si="120"/>
        <v xml:space="preserve"> </v>
      </c>
      <c r="AZ288" s="145" t="str">
        <f t="shared" si="121"/>
        <v/>
      </c>
      <c r="BA288" s="146" t="str">
        <f t="shared" si="122"/>
        <v/>
      </c>
      <c r="BB288" s="147" t="str">
        <f t="shared" si="123"/>
        <v xml:space="preserve"> </v>
      </c>
      <c r="BC288" s="145" t="str">
        <f t="shared" si="124"/>
        <v/>
      </c>
      <c r="BD288" s="146" t="str">
        <f t="shared" si="125"/>
        <v/>
      </c>
      <c r="BE288" s="147" t="str">
        <f t="shared" si="126"/>
        <v xml:space="preserve"> </v>
      </c>
      <c r="BF288" s="145" t="str">
        <f t="shared" si="127"/>
        <v/>
      </c>
      <c r="BG288" s="146" t="str">
        <f t="shared" si="128"/>
        <v/>
      </c>
      <c r="BH288" s="148" t="str">
        <f t="shared" si="129"/>
        <v xml:space="preserve"> </v>
      </c>
      <c r="BI288" s="69" t="str">
        <f t="shared" si="130"/>
        <v/>
      </c>
      <c r="BJ288" s="70" t="str">
        <f t="shared" si="131"/>
        <v/>
      </c>
      <c r="BK288" s="142" t="str">
        <f t="shared" si="132"/>
        <v xml:space="preserve"> </v>
      </c>
      <c r="BL288" s="104"/>
      <c r="BM288" s="68">
        <f>COUNTIF('Student Tracking'!G287:N287,"&gt;=1")</f>
        <v>0</v>
      </c>
      <c r="BN288" s="104">
        <f>COUNTIF('Student Tracking'!G287:N287,"0")</f>
        <v>0</v>
      </c>
      <c r="BO288" s="85">
        <f t="shared" si="133"/>
        <v>0</v>
      </c>
      <c r="BP288" s="104" t="str">
        <f t="shared" si="111"/>
        <v/>
      </c>
      <c r="BQ288" s="104" t="str">
        <f t="shared" si="112"/>
        <v/>
      </c>
      <c r="BR288" s="104" t="str">
        <f t="shared" si="134"/>
        <v/>
      </c>
      <c r="BS288" s="303" t="str">
        <f t="shared" si="135"/>
        <v/>
      </c>
      <c r="BT288" s="104"/>
      <c r="BU288" s="68" t="str">
        <f t="shared" si="113"/>
        <v/>
      </c>
      <c r="BV288" s="91" t="str">
        <f t="shared" si="114"/>
        <v/>
      </c>
      <c r="BW288" s="91" t="str">
        <f t="shared" si="115"/>
        <v/>
      </c>
      <c r="BX288" s="91" t="str">
        <f t="shared" si="116"/>
        <v/>
      </c>
      <c r="BY288" s="91" t="str">
        <f t="shared" si="117"/>
        <v/>
      </c>
    </row>
    <row r="289" spans="1:77" x14ac:dyDescent="0.35">
      <c r="A289" s="73">
        <f>'Student Tracking'!A288</f>
        <v>0</v>
      </c>
      <c r="B289" s="73">
        <f>'Student Tracking'!B288</f>
        <v>0</v>
      </c>
      <c r="C289" s="74">
        <f>'Student Tracking'!D288</f>
        <v>0</v>
      </c>
      <c r="D289" s="184" t="str">
        <f>IF('Student Tracking'!E288,'Student Tracking'!E288,"")</f>
        <v/>
      </c>
      <c r="E289" s="184" t="str">
        <f>IF('Student Tracking'!F288,'Student Tracking'!F288,"")</f>
        <v/>
      </c>
      <c r="F289" s="182"/>
      <c r="G289" s="40"/>
      <c r="H289" s="40"/>
      <c r="I289" s="40"/>
      <c r="J289" s="40"/>
      <c r="K289" s="40"/>
      <c r="L289" s="40"/>
      <c r="M289" s="40"/>
      <c r="N289" s="40"/>
      <c r="O289" s="40"/>
      <c r="P289" s="40"/>
      <c r="Q289" s="40"/>
      <c r="R289" s="40"/>
      <c r="S289" s="40"/>
      <c r="T289" s="40"/>
      <c r="U289" s="40"/>
      <c r="V289" s="40"/>
      <c r="W289" s="40"/>
      <c r="X289" s="40"/>
      <c r="Y289" s="40"/>
      <c r="Z289" s="40"/>
      <c r="AA289" s="182"/>
      <c r="AB289" s="40"/>
      <c r="AC289" s="40"/>
      <c r="AD289" s="40"/>
      <c r="AE289" s="40"/>
      <c r="AF289" s="40"/>
      <c r="AG289" s="40"/>
      <c r="AH289" s="40"/>
      <c r="AI289" s="40"/>
      <c r="AJ289" s="40"/>
      <c r="AK289" s="40"/>
      <c r="AL289" s="40"/>
      <c r="AM289" s="40"/>
      <c r="AN289" s="40"/>
      <c r="AO289" s="40"/>
      <c r="AP289" s="40"/>
      <c r="AQ289" s="40"/>
      <c r="AR289" s="40"/>
      <c r="AS289" s="40"/>
      <c r="AT289" s="40"/>
      <c r="AU289" s="40"/>
      <c r="AW289" s="145" t="str">
        <f t="shared" si="118"/>
        <v/>
      </c>
      <c r="AX289" s="146" t="str">
        <f t="shared" si="119"/>
        <v/>
      </c>
      <c r="AY289" s="147" t="str">
        <f t="shared" si="120"/>
        <v xml:space="preserve"> </v>
      </c>
      <c r="AZ289" s="145" t="str">
        <f t="shared" si="121"/>
        <v/>
      </c>
      <c r="BA289" s="146" t="str">
        <f t="shared" si="122"/>
        <v/>
      </c>
      <c r="BB289" s="147" t="str">
        <f t="shared" si="123"/>
        <v xml:space="preserve"> </v>
      </c>
      <c r="BC289" s="145" t="str">
        <f t="shared" si="124"/>
        <v/>
      </c>
      <c r="BD289" s="146" t="str">
        <f t="shared" si="125"/>
        <v/>
      </c>
      <c r="BE289" s="147" t="str">
        <f t="shared" si="126"/>
        <v xml:space="preserve"> </v>
      </c>
      <c r="BF289" s="145" t="str">
        <f t="shared" si="127"/>
        <v/>
      </c>
      <c r="BG289" s="146" t="str">
        <f t="shared" si="128"/>
        <v/>
      </c>
      <c r="BH289" s="148" t="str">
        <f t="shared" si="129"/>
        <v xml:space="preserve"> </v>
      </c>
      <c r="BI289" s="69" t="str">
        <f t="shared" si="130"/>
        <v/>
      </c>
      <c r="BJ289" s="70" t="str">
        <f t="shared" si="131"/>
        <v/>
      </c>
      <c r="BK289" s="142" t="str">
        <f t="shared" si="132"/>
        <v xml:space="preserve"> </v>
      </c>
      <c r="BL289" s="104"/>
      <c r="BM289" s="68">
        <f>COUNTIF('Student Tracking'!G288:N288,"&gt;=1")</f>
        <v>0</v>
      </c>
      <c r="BN289" s="104">
        <f>COUNTIF('Student Tracking'!G288:N288,"0")</f>
        <v>0</v>
      </c>
      <c r="BO289" s="85">
        <f t="shared" si="133"/>
        <v>0</v>
      </c>
      <c r="BP289" s="104" t="str">
        <f t="shared" si="111"/>
        <v/>
      </c>
      <c r="BQ289" s="104" t="str">
        <f t="shared" si="112"/>
        <v/>
      </c>
      <c r="BR289" s="104" t="str">
        <f t="shared" si="134"/>
        <v/>
      </c>
      <c r="BS289" s="303" t="str">
        <f t="shared" si="135"/>
        <v/>
      </c>
      <c r="BT289" s="104"/>
      <c r="BU289" s="68" t="str">
        <f t="shared" si="113"/>
        <v/>
      </c>
      <c r="BV289" s="91" t="str">
        <f t="shared" si="114"/>
        <v/>
      </c>
      <c r="BW289" s="91" t="str">
        <f t="shared" si="115"/>
        <v/>
      </c>
      <c r="BX289" s="91" t="str">
        <f t="shared" si="116"/>
        <v/>
      </c>
      <c r="BY289" s="91" t="str">
        <f t="shared" si="117"/>
        <v/>
      </c>
    </row>
    <row r="290" spans="1:77" x14ac:dyDescent="0.35">
      <c r="A290" s="73">
        <f>'Student Tracking'!A289</f>
        <v>0</v>
      </c>
      <c r="B290" s="73">
        <f>'Student Tracking'!B289</f>
        <v>0</v>
      </c>
      <c r="C290" s="74">
        <f>'Student Tracking'!D289</f>
        <v>0</v>
      </c>
      <c r="D290" s="184" t="str">
        <f>IF('Student Tracking'!E289,'Student Tracking'!E289,"")</f>
        <v/>
      </c>
      <c r="E290" s="184" t="str">
        <f>IF('Student Tracking'!F289,'Student Tracking'!F289,"")</f>
        <v/>
      </c>
      <c r="F290" s="181"/>
      <c r="G290" s="39"/>
      <c r="H290" s="39"/>
      <c r="I290" s="39"/>
      <c r="J290" s="39"/>
      <c r="K290" s="39"/>
      <c r="L290" s="39"/>
      <c r="M290" s="39"/>
      <c r="N290" s="39"/>
      <c r="O290" s="39"/>
      <c r="P290" s="39"/>
      <c r="Q290" s="39"/>
      <c r="R290" s="39"/>
      <c r="S290" s="39"/>
      <c r="T290" s="39"/>
      <c r="U290" s="39"/>
      <c r="V290" s="39"/>
      <c r="W290" s="39"/>
      <c r="X290" s="39"/>
      <c r="Y290" s="39"/>
      <c r="Z290" s="39"/>
      <c r="AA290" s="181"/>
      <c r="AB290" s="39"/>
      <c r="AC290" s="39"/>
      <c r="AD290" s="39"/>
      <c r="AE290" s="39"/>
      <c r="AF290" s="39"/>
      <c r="AG290" s="39"/>
      <c r="AH290" s="39"/>
      <c r="AI290" s="39"/>
      <c r="AJ290" s="39"/>
      <c r="AK290" s="39"/>
      <c r="AL290" s="39"/>
      <c r="AM290" s="39"/>
      <c r="AN290" s="39"/>
      <c r="AO290" s="39"/>
      <c r="AP290" s="39"/>
      <c r="AQ290" s="39"/>
      <c r="AR290" s="39"/>
      <c r="AS290" s="39"/>
      <c r="AT290" s="39"/>
      <c r="AU290" s="39"/>
      <c r="AW290" s="145" t="str">
        <f t="shared" si="118"/>
        <v/>
      </c>
      <c r="AX290" s="146" t="str">
        <f t="shared" si="119"/>
        <v/>
      </c>
      <c r="AY290" s="147" t="str">
        <f t="shared" si="120"/>
        <v xml:space="preserve"> </v>
      </c>
      <c r="AZ290" s="145" t="str">
        <f t="shared" si="121"/>
        <v/>
      </c>
      <c r="BA290" s="146" t="str">
        <f t="shared" si="122"/>
        <v/>
      </c>
      <c r="BB290" s="147" t="str">
        <f t="shared" si="123"/>
        <v xml:space="preserve"> </v>
      </c>
      <c r="BC290" s="145" t="str">
        <f t="shared" si="124"/>
        <v/>
      </c>
      <c r="BD290" s="146" t="str">
        <f t="shared" si="125"/>
        <v/>
      </c>
      <c r="BE290" s="147" t="str">
        <f t="shared" si="126"/>
        <v xml:space="preserve"> </v>
      </c>
      <c r="BF290" s="145" t="str">
        <f t="shared" si="127"/>
        <v/>
      </c>
      <c r="BG290" s="146" t="str">
        <f t="shared" si="128"/>
        <v/>
      </c>
      <c r="BH290" s="148" t="str">
        <f t="shared" si="129"/>
        <v xml:space="preserve"> </v>
      </c>
      <c r="BI290" s="69" t="str">
        <f t="shared" si="130"/>
        <v/>
      </c>
      <c r="BJ290" s="70" t="str">
        <f t="shared" si="131"/>
        <v/>
      </c>
      <c r="BK290" s="142" t="str">
        <f t="shared" si="132"/>
        <v xml:space="preserve"> </v>
      </c>
      <c r="BL290" s="104"/>
      <c r="BM290" s="68">
        <f>COUNTIF('Student Tracking'!G289:N289,"&gt;=1")</f>
        <v>0</v>
      </c>
      <c r="BN290" s="104">
        <f>COUNTIF('Student Tracking'!G289:N289,"0")</f>
        <v>0</v>
      </c>
      <c r="BO290" s="85">
        <f t="shared" si="133"/>
        <v>0</v>
      </c>
      <c r="BP290" s="104" t="str">
        <f t="shared" si="111"/>
        <v/>
      </c>
      <c r="BQ290" s="104" t="str">
        <f t="shared" si="112"/>
        <v/>
      </c>
      <c r="BR290" s="104" t="str">
        <f t="shared" si="134"/>
        <v/>
      </c>
      <c r="BS290" s="303" t="str">
        <f t="shared" si="135"/>
        <v/>
      </c>
      <c r="BT290" s="104"/>
      <c r="BU290" s="68" t="str">
        <f t="shared" si="113"/>
        <v/>
      </c>
      <c r="BV290" s="91" t="str">
        <f t="shared" si="114"/>
        <v/>
      </c>
      <c r="BW290" s="91" t="str">
        <f t="shared" si="115"/>
        <v/>
      </c>
      <c r="BX290" s="91" t="str">
        <f t="shared" si="116"/>
        <v/>
      </c>
      <c r="BY290" s="91" t="str">
        <f t="shared" si="117"/>
        <v/>
      </c>
    </row>
    <row r="291" spans="1:77" x14ac:dyDescent="0.35">
      <c r="A291" s="73">
        <f>'Student Tracking'!A290</f>
        <v>0</v>
      </c>
      <c r="B291" s="73">
        <f>'Student Tracking'!B290</f>
        <v>0</v>
      </c>
      <c r="C291" s="74">
        <f>'Student Tracking'!D290</f>
        <v>0</v>
      </c>
      <c r="D291" s="184" t="str">
        <f>IF('Student Tracking'!E290,'Student Tracking'!E290,"")</f>
        <v/>
      </c>
      <c r="E291" s="184" t="str">
        <f>IF('Student Tracking'!F290,'Student Tracking'!F290,"")</f>
        <v/>
      </c>
      <c r="F291" s="182"/>
      <c r="G291" s="40"/>
      <c r="H291" s="40"/>
      <c r="I291" s="40"/>
      <c r="J291" s="40"/>
      <c r="K291" s="40"/>
      <c r="L291" s="40"/>
      <c r="M291" s="40"/>
      <c r="N291" s="40"/>
      <c r="O291" s="40"/>
      <c r="P291" s="40"/>
      <c r="Q291" s="40"/>
      <c r="R291" s="40"/>
      <c r="S291" s="40"/>
      <c r="T291" s="40"/>
      <c r="U291" s="40"/>
      <c r="V291" s="40"/>
      <c r="W291" s="40"/>
      <c r="X291" s="40"/>
      <c r="Y291" s="40"/>
      <c r="Z291" s="40"/>
      <c r="AA291" s="182"/>
      <c r="AB291" s="40"/>
      <c r="AC291" s="40"/>
      <c r="AD291" s="40"/>
      <c r="AE291" s="40"/>
      <c r="AF291" s="40"/>
      <c r="AG291" s="40"/>
      <c r="AH291" s="40"/>
      <c r="AI291" s="40"/>
      <c r="AJ291" s="40"/>
      <c r="AK291" s="40"/>
      <c r="AL291" s="40"/>
      <c r="AM291" s="40"/>
      <c r="AN291" s="40"/>
      <c r="AO291" s="40"/>
      <c r="AP291" s="40"/>
      <c r="AQ291" s="40"/>
      <c r="AR291" s="40"/>
      <c r="AS291" s="40"/>
      <c r="AT291" s="40"/>
      <c r="AU291" s="40"/>
      <c r="AW291" s="145" t="str">
        <f t="shared" si="118"/>
        <v/>
      </c>
      <c r="AX291" s="146" t="str">
        <f t="shared" si="119"/>
        <v/>
      </c>
      <c r="AY291" s="147" t="str">
        <f t="shared" si="120"/>
        <v xml:space="preserve"> </v>
      </c>
      <c r="AZ291" s="145" t="str">
        <f t="shared" si="121"/>
        <v/>
      </c>
      <c r="BA291" s="146" t="str">
        <f t="shared" si="122"/>
        <v/>
      </c>
      <c r="BB291" s="147" t="str">
        <f t="shared" si="123"/>
        <v xml:space="preserve"> </v>
      </c>
      <c r="BC291" s="145" t="str">
        <f t="shared" si="124"/>
        <v/>
      </c>
      <c r="BD291" s="146" t="str">
        <f t="shared" si="125"/>
        <v/>
      </c>
      <c r="BE291" s="147" t="str">
        <f t="shared" si="126"/>
        <v xml:space="preserve"> </v>
      </c>
      <c r="BF291" s="145" t="str">
        <f t="shared" si="127"/>
        <v/>
      </c>
      <c r="BG291" s="146" t="str">
        <f t="shared" si="128"/>
        <v/>
      </c>
      <c r="BH291" s="148" t="str">
        <f t="shared" si="129"/>
        <v xml:space="preserve"> </v>
      </c>
      <c r="BI291" s="69" t="str">
        <f t="shared" si="130"/>
        <v/>
      </c>
      <c r="BJ291" s="70" t="str">
        <f t="shared" si="131"/>
        <v/>
      </c>
      <c r="BK291" s="142" t="str">
        <f t="shared" si="132"/>
        <v xml:space="preserve"> </v>
      </c>
      <c r="BL291" s="104"/>
      <c r="BM291" s="68">
        <f>COUNTIF('Student Tracking'!G290:N290,"&gt;=1")</f>
        <v>0</v>
      </c>
      <c r="BN291" s="104">
        <f>COUNTIF('Student Tracking'!G290:N290,"0")</f>
        <v>0</v>
      </c>
      <c r="BO291" s="85">
        <f t="shared" si="133"/>
        <v>0</v>
      </c>
      <c r="BP291" s="104" t="str">
        <f t="shared" si="111"/>
        <v/>
      </c>
      <c r="BQ291" s="104" t="str">
        <f t="shared" si="112"/>
        <v/>
      </c>
      <c r="BR291" s="104" t="str">
        <f t="shared" si="134"/>
        <v/>
      </c>
      <c r="BS291" s="303" t="str">
        <f t="shared" si="135"/>
        <v/>
      </c>
      <c r="BT291" s="104"/>
      <c r="BU291" s="68" t="str">
        <f t="shared" si="113"/>
        <v/>
      </c>
      <c r="BV291" s="91" t="str">
        <f t="shared" si="114"/>
        <v/>
      </c>
      <c r="BW291" s="91" t="str">
        <f t="shared" si="115"/>
        <v/>
      </c>
      <c r="BX291" s="91" t="str">
        <f t="shared" si="116"/>
        <v/>
      </c>
      <c r="BY291" s="91" t="str">
        <f t="shared" si="117"/>
        <v/>
      </c>
    </row>
    <row r="292" spans="1:77" x14ac:dyDescent="0.35">
      <c r="A292" s="73">
        <f>'Student Tracking'!A291</f>
        <v>0</v>
      </c>
      <c r="B292" s="73">
        <f>'Student Tracking'!B291</f>
        <v>0</v>
      </c>
      <c r="C292" s="74">
        <f>'Student Tracking'!D291</f>
        <v>0</v>
      </c>
      <c r="D292" s="184" t="str">
        <f>IF('Student Tracking'!E291,'Student Tracking'!E291,"")</f>
        <v/>
      </c>
      <c r="E292" s="184" t="str">
        <f>IF('Student Tracking'!F291,'Student Tracking'!F291,"")</f>
        <v/>
      </c>
      <c r="F292" s="181"/>
      <c r="G292" s="39"/>
      <c r="H292" s="39"/>
      <c r="I292" s="39"/>
      <c r="J292" s="39"/>
      <c r="K292" s="39"/>
      <c r="L292" s="39"/>
      <c r="M292" s="39"/>
      <c r="N292" s="39"/>
      <c r="O292" s="39"/>
      <c r="P292" s="39"/>
      <c r="Q292" s="39"/>
      <c r="R292" s="39"/>
      <c r="S292" s="39"/>
      <c r="T292" s="39"/>
      <c r="U292" s="39"/>
      <c r="V292" s="39"/>
      <c r="W292" s="39"/>
      <c r="X292" s="39"/>
      <c r="Y292" s="39"/>
      <c r="Z292" s="39"/>
      <c r="AA292" s="181"/>
      <c r="AB292" s="39"/>
      <c r="AC292" s="39"/>
      <c r="AD292" s="39"/>
      <c r="AE292" s="39"/>
      <c r="AF292" s="39"/>
      <c r="AG292" s="39"/>
      <c r="AH292" s="39"/>
      <c r="AI292" s="39"/>
      <c r="AJ292" s="39"/>
      <c r="AK292" s="39"/>
      <c r="AL292" s="39"/>
      <c r="AM292" s="39"/>
      <c r="AN292" s="39"/>
      <c r="AO292" s="39"/>
      <c r="AP292" s="39"/>
      <c r="AQ292" s="39"/>
      <c r="AR292" s="39"/>
      <c r="AS292" s="39"/>
      <c r="AT292" s="39"/>
      <c r="AU292" s="39"/>
      <c r="AW292" s="145" t="str">
        <f t="shared" si="118"/>
        <v/>
      </c>
      <c r="AX292" s="146" t="str">
        <f t="shared" si="119"/>
        <v/>
      </c>
      <c r="AY292" s="147" t="str">
        <f t="shared" si="120"/>
        <v xml:space="preserve"> </v>
      </c>
      <c r="AZ292" s="145" t="str">
        <f t="shared" si="121"/>
        <v/>
      </c>
      <c r="BA292" s="146" t="str">
        <f t="shared" si="122"/>
        <v/>
      </c>
      <c r="BB292" s="147" t="str">
        <f t="shared" si="123"/>
        <v xml:space="preserve"> </v>
      </c>
      <c r="BC292" s="145" t="str">
        <f t="shared" si="124"/>
        <v/>
      </c>
      <c r="BD292" s="146" t="str">
        <f t="shared" si="125"/>
        <v/>
      </c>
      <c r="BE292" s="147" t="str">
        <f t="shared" si="126"/>
        <v xml:space="preserve"> </v>
      </c>
      <c r="BF292" s="145" t="str">
        <f t="shared" si="127"/>
        <v/>
      </c>
      <c r="BG292" s="146" t="str">
        <f t="shared" si="128"/>
        <v/>
      </c>
      <c r="BH292" s="148" t="str">
        <f t="shared" si="129"/>
        <v xml:space="preserve"> </v>
      </c>
      <c r="BI292" s="69" t="str">
        <f t="shared" si="130"/>
        <v/>
      </c>
      <c r="BJ292" s="70" t="str">
        <f t="shared" si="131"/>
        <v/>
      </c>
      <c r="BK292" s="142" t="str">
        <f t="shared" si="132"/>
        <v xml:space="preserve"> </v>
      </c>
      <c r="BL292" s="104"/>
      <c r="BM292" s="68">
        <f>COUNTIF('Student Tracking'!G291:N291,"&gt;=1")</f>
        <v>0</v>
      </c>
      <c r="BN292" s="104">
        <f>COUNTIF('Student Tracking'!G291:N291,"0")</f>
        <v>0</v>
      </c>
      <c r="BO292" s="85">
        <f t="shared" si="133"/>
        <v>0</v>
      </c>
      <c r="BP292" s="104" t="str">
        <f t="shared" si="111"/>
        <v/>
      </c>
      <c r="BQ292" s="104" t="str">
        <f t="shared" si="112"/>
        <v/>
      </c>
      <c r="BR292" s="104" t="str">
        <f t="shared" si="134"/>
        <v/>
      </c>
      <c r="BS292" s="303" t="str">
        <f t="shared" si="135"/>
        <v/>
      </c>
      <c r="BT292" s="104"/>
      <c r="BU292" s="68" t="str">
        <f t="shared" si="113"/>
        <v/>
      </c>
      <c r="BV292" s="91" t="str">
        <f t="shared" si="114"/>
        <v/>
      </c>
      <c r="BW292" s="91" t="str">
        <f t="shared" si="115"/>
        <v/>
      </c>
      <c r="BX292" s="91" t="str">
        <f t="shared" si="116"/>
        <v/>
      </c>
      <c r="BY292" s="91" t="str">
        <f t="shared" si="117"/>
        <v/>
      </c>
    </row>
    <row r="293" spans="1:77" x14ac:dyDescent="0.35">
      <c r="A293" s="73">
        <f>'Student Tracking'!A292</f>
        <v>0</v>
      </c>
      <c r="B293" s="73">
        <f>'Student Tracking'!B292</f>
        <v>0</v>
      </c>
      <c r="C293" s="74">
        <f>'Student Tracking'!D292</f>
        <v>0</v>
      </c>
      <c r="D293" s="184" t="str">
        <f>IF('Student Tracking'!E292,'Student Tracking'!E292,"")</f>
        <v/>
      </c>
      <c r="E293" s="184" t="str">
        <f>IF('Student Tracking'!F292,'Student Tracking'!F292,"")</f>
        <v/>
      </c>
      <c r="F293" s="182"/>
      <c r="G293" s="40"/>
      <c r="H293" s="40"/>
      <c r="I293" s="40"/>
      <c r="J293" s="40"/>
      <c r="K293" s="40"/>
      <c r="L293" s="40"/>
      <c r="M293" s="40"/>
      <c r="N293" s="40"/>
      <c r="O293" s="40"/>
      <c r="P293" s="40"/>
      <c r="Q293" s="40"/>
      <c r="R293" s="40"/>
      <c r="S293" s="40"/>
      <c r="T293" s="40"/>
      <c r="U293" s="40"/>
      <c r="V293" s="40"/>
      <c r="W293" s="40"/>
      <c r="X293" s="40"/>
      <c r="Y293" s="40"/>
      <c r="Z293" s="40"/>
      <c r="AA293" s="182"/>
      <c r="AB293" s="40"/>
      <c r="AC293" s="40"/>
      <c r="AD293" s="40"/>
      <c r="AE293" s="40"/>
      <c r="AF293" s="40"/>
      <c r="AG293" s="40"/>
      <c r="AH293" s="40"/>
      <c r="AI293" s="40"/>
      <c r="AJ293" s="40"/>
      <c r="AK293" s="40"/>
      <c r="AL293" s="40"/>
      <c r="AM293" s="40"/>
      <c r="AN293" s="40"/>
      <c r="AO293" s="40"/>
      <c r="AP293" s="40"/>
      <c r="AQ293" s="40"/>
      <c r="AR293" s="40"/>
      <c r="AS293" s="40"/>
      <c r="AT293" s="40"/>
      <c r="AU293" s="40"/>
      <c r="AW293" s="145" t="str">
        <f t="shared" si="118"/>
        <v/>
      </c>
      <c r="AX293" s="146" t="str">
        <f t="shared" si="119"/>
        <v/>
      </c>
      <c r="AY293" s="147" t="str">
        <f t="shared" si="120"/>
        <v xml:space="preserve"> </v>
      </c>
      <c r="AZ293" s="145" t="str">
        <f t="shared" si="121"/>
        <v/>
      </c>
      <c r="BA293" s="146" t="str">
        <f t="shared" si="122"/>
        <v/>
      </c>
      <c r="BB293" s="147" t="str">
        <f t="shared" si="123"/>
        <v xml:space="preserve"> </v>
      </c>
      <c r="BC293" s="145" t="str">
        <f t="shared" si="124"/>
        <v/>
      </c>
      <c r="BD293" s="146" t="str">
        <f t="shared" si="125"/>
        <v/>
      </c>
      <c r="BE293" s="147" t="str">
        <f t="shared" si="126"/>
        <v xml:space="preserve"> </v>
      </c>
      <c r="BF293" s="145" t="str">
        <f t="shared" si="127"/>
        <v/>
      </c>
      <c r="BG293" s="146" t="str">
        <f t="shared" si="128"/>
        <v/>
      </c>
      <c r="BH293" s="148" t="str">
        <f t="shared" si="129"/>
        <v xml:space="preserve"> </v>
      </c>
      <c r="BI293" s="69" t="str">
        <f t="shared" si="130"/>
        <v/>
      </c>
      <c r="BJ293" s="70" t="str">
        <f t="shared" si="131"/>
        <v/>
      </c>
      <c r="BK293" s="142" t="str">
        <f t="shared" si="132"/>
        <v xml:space="preserve"> </v>
      </c>
      <c r="BL293" s="104"/>
      <c r="BM293" s="68">
        <f>COUNTIF('Student Tracking'!G292:N292,"&gt;=1")</f>
        <v>0</v>
      </c>
      <c r="BN293" s="104">
        <f>COUNTIF('Student Tracking'!G292:N292,"0")</f>
        <v>0</v>
      </c>
      <c r="BO293" s="85">
        <f t="shared" si="133"/>
        <v>0</v>
      </c>
      <c r="BP293" s="104" t="str">
        <f t="shared" si="111"/>
        <v/>
      </c>
      <c r="BQ293" s="104" t="str">
        <f t="shared" si="112"/>
        <v/>
      </c>
      <c r="BR293" s="104" t="str">
        <f t="shared" si="134"/>
        <v/>
      </c>
      <c r="BS293" s="303" t="str">
        <f t="shared" si="135"/>
        <v/>
      </c>
      <c r="BT293" s="104"/>
      <c r="BU293" s="68" t="str">
        <f t="shared" si="113"/>
        <v/>
      </c>
      <c r="BV293" s="91" t="str">
        <f t="shared" si="114"/>
        <v/>
      </c>
      <c r="BW293" s="91" t="str">
        <f t="shared" si="115"/>
        <v/>
      </c>
      <c r="BX293" s="91" t="str">
        <f t="shared" si="116"/>
        <v/>
      </c>
      <c r="BY293" s="91" t="str">
        <f t="shared" si="117"/>
        <v/>
      </c>
    </row>
    <row r="294" spans="1:77" x14ac:dyDescent="0.35">
      <c r="A294" s="73">
        <f>'Student Tracking'!A293</f>
        <v>0</v>
      </c>
      <c r="B294" s="73">
        <f>'Student Tracking'!B293</f>
        <v>0</v>
      </c>
      <c r="C294" s="74">
        <f>'Student Tracking'!D293</f>
        <v>0</v>
      </c>
      <c r="D294" s="184" t="str">
        <f>IF('Student Tracking'!E293,'Student Tracking'!E293,"")</f>
        <v/>
      </c>
      <c r="E294" s="184" t="str">
        <f>IF('Student Tracking'!F293,'Student Tracking'!F293,"")</f>
        <v/>
      </c>
      <c r="F294" s="181"/>
      <c r="G294" s="39"/>
      <c r="H294" s="39"/>
      <c r="I294" s="39"/>
      <c r="J294" s="39"/>
      <c r="K294" s="39"/>
      <c r="L294" s="39"/>
      <c r="M294" s="39"/>
      <c r="N294" s="39"/>
      <c r="O294" s="39"/>
      <c r="P294" s="39"/>
      <c r="Q294" s="39"/>
      <c r="R294" s="39"/>
      <c r="S294" s="39"/>
      <c r="T294" s="39"/>
      <c r="U294" s="39"/>
      <c r="V294" s="39"/>
      <c r="W294" s="39"/>
      <c r="X294" s="39"/>
      <c r="Y294" s="39"/>
      <c r="Z294" s="39"/>
      <c r="AA294" s="181"/>
      <c r="AB294" s="39"/>
      <c r="AC294" s="39"/>
      <c r="AD294" s="39"/>
      <c r="AE294" s="39"/>
      <c r="AF294" s="39"/>
      <c r="AG294" s="39"/>
      <c r="AH294" s="39"/>
      <c r="AI294" s="39"/>
      <c r="AJ294" s="39"/>
      <c r="AK294" s="39"/>
      <c r="AL294" s="39"/>
      <c r="AM294" s="39"/>
      <c r="AN294" s="39"/>
      <c r="AO294" s="39"/>
      <c r="AP294" s="39"/>
      <c r="AQ294" s="39"/>
      <c r="AR294" s="39"/>
      <c r="AS294" s="39"/>
      <c r="AT294" s="39"/>
      <c r="AU294" s="39"/>
      <c r="AW294" s="145" t="str">
        <f t="shared" si="118"/>
        <v/>
      </c>
      <c r="AX294" s="146" t="str">
        <f t="shared" si="119"/>
        <v/>
      </c>
      <c r="AY294" s="147" t="str">
        <f t="shared" si="120"/>
        <v xml:space="preserve"> </v>
      </c>
      <c r="AZ294" s="145" t="str">
        <f t="shared" si="121"/>
        <v/>
      </c>
      <c r="BA294" s="146" t="str">
        <f t="shared" si="122"/>
        <v/>
      </c>
      <c r="BB294" s="147" t="str">
        <f t="shared" si="123"/>
        <v xml:space="preserve"> </v>
      </c>
      <c r="BC294" s="145" t="str">
        <f t="shared" si="124"/>
        <v/>
      </c>
      <c r="BD294" s="146" t="str">
        <f t="shared" si="125"/>
        <v/>
      </c>
      <c r="BE294" s="147" t="str">
        <f t="shared" si="126"/>
        <v xml:space="preserve"> </v>
      </c>
      <c r="BF294" s="145" t="str">
        <f t="shared" si="127"/>
        <v/>
      </c>
      <c r="BG294" s="146" t="str">
        <f t="shared" si="128"/>
        <v/>
      </c>
      <c r="BH294" s="148" t="str">
        <f t="shared" si="129"/>
        <v xml:space="preserve"> </v>
      </c>
      <c r="BI294" s="69" t="str">
        <f t="shared" si="130"/>
        <v/>
      </c>
      <c r="BJ294" s="70" t="str">
        <f t="shared" si="131"/>
        <v/>
      </c>
      <c r="BK294" s="142" t="str">
        <f t="shared" si="132"/>
        <v xml:space="preserve"> </v>
      </c>
      <c r="BL294" s="104"/>
      <c r="BM294" s="68">
        <f>COUNTIF('Student Tracking'!G293:N293,"&gt;=1")</f>
        <v>0</v>
      </c>
      <c r="BN294" s="104">
        <f>COUNTIF('Student Tracking'!G293:N293,"0")</f>
        <v>0</v>
      </c>
      <c r="BO294" s="85">
        <f t="shared" si="133"/>
        <v>0</v>
      </c>
      <c r="BP294" s="104" t="str">
        <f t="shared" si="111"/>
        <v/>
      </c>
      <c r="BQ294" s="104" t="str">
        <f t="shared" si="112"/>
        <v/>
      </c>
      <c r="BR294" s="104" t="str">
        <f t="shared" si="134"/>
        <v/>
      </c>
      <c r="BS294" s="303" t="str">
        <f t="shared" si="135"/>
        <v/>
      </c>
      <c r="BT294" s="104"/>
      <c r="BU294" s="68" t="str">
        <f t="shared" si="113"/>
        <v/>
      </c>
      <c r="BV294" s="91" t="str">
        <f t="shared" si="114"/>
        <v/>
      </c>
      <c r="BW294" s="91" t="str">
        <f t="shared" si="115"/>
        <v/>
      </c>
      <c r="BX294" s="91" t="str">
        <f t="shared" si="116"/>
        <v/>
      </c>
      <c r="BY294" s="91" t="str">
        <f t="shared" si="117"/>
        <v/>
      </c>
    </row>
    <row r="295" spans="1:77" x14ac:dyDescent="0.35">
      <c r="A295" s="73">
        <f>'Student Tracking'!A294</f>
        <v>0</v>
      </c>
      <c r="B295" s="73">
        <f>'Student Tracking'!B294</f>
        <v>0</v>
      </c>
      <c r="C295" s="74">
        <f>'Student Tracking'!D294</f>
        <v>0</v>
      </c>
      <c r="D295" s="184" t="str">
        <f>IF('Student Tracking'!E294,'Student Tracking'!E294,"")</f>
        <v/>
      </c>
      <c r="E295" s="184" t="str">
        <f>IF('Student Tracking'!F294,'Student Tracking'!F294,"")</f>
        <v/>
      </c>
      <c r="F295" s="182"/>
      <c r="G295" s="40"/>
      <c r="H295" s="40"/>
      <c r="I295" s="40"/>
      <c r="J295" s="40"/>
      <c r="K295" s="40"/>
      <c r="L295" s="40"/>
      <c r="M295" s="40"/>
      <c r="N295" s="40"/>
      <c r="O295" s="40"/>
      <c r="P295" s="40"/>
      <c r="Q295" s="40"/>
      <c r="R295" s="40"/>
      <c r="S295" s="40"/>
      <c r="T295" s="40"/>
      <c r="U295" s="40"/>
      <c r="V295" s="40"/>
      <c r="W295" s="40"/>
      <c r="X295" s="40"/>
      <c r="Y295" s="40"/>
      <c r="Z295" s="40"/>
      <c r="AA295" s="182"/>
      <c r="AB295" s="40"/>
      <c r="AC295" s="40"/>
      <c r="AD295" s="40"/>
      <c r="AE295" s="40"/>
      <c r="AF295" s="40"/>
      <c r="AG295" s="40"/>
      <c r="AH295" s="40"/>
      <c r="AI295" s="40"/>
      <c r="AJ295" s="40"/>
      <c r="AK295" s="40"/>
      <c r="AL295" s="40"/>
      <c r="AM295" s="40"/>
      <c r="AN295" s="40"/>
      <c r="AO295" s="40"/>
      <c r="AP295" s="40"/>
      <c r="AQ295" s="40"/>
      <c r="AR295" s="40"/>
      <c r="AS295" s="40"/>
      <c r="AT295" s="40"/>
      <c r="AU295" s="40"/>
      <c r="AW295" s="145" t="str">
        <f t="shared" si="118"/>
        <v/>
      </c>
      <c r="AX295" s="146" t="str">
        <f t="shared" si="119"/>
        <v/>
      </c>
      <c r="AY295" s="147" t="str">
        <f t="shared" si="120"/>
        <v xml:space="preserve"> </v>
      </c>
      <c r="AZ295" s="145" t="str">
        <f t="shared" si="121"/>
        <v/>
      </c>
      <c r="BA295" s="146" t="str">
        <f t="shared" si="122"/>
        <v/>
      </c>
      <c r="BB295" s="147" t="str">
        <f t="shared" si="123"/>
        <v xml:space="preserve"> </v>
      </c>
      <c r="BC295" s="145" t="str">
        <f t="shared" si="124"/>
        <v/>
      </c>
      <c r="BD295" s="146" t="str">
        <f t="shared" si="125"/>
        <v/>
      </c>
      <c r="BE295" s="147" t="str">
        <f t="shared" si="126"/>
        <v xml:space="preserve"> </v>
      </c>
      <c r="BF295" s="145" t="str">
        <f t="shared" si="127"/>
        <v/>
      </c>
      <c r="BG295" s="146" t="str">
        <f t="shared" si="128"/>
        <v/>
      </c>
      <c r="BH295" s="148" t="str">
        <f t="shared" si="129"/>
        <v xml:space="preserve"> </v>
      </c>
      <c r="BI295" s="69" t="str">
        <f t="shared" si="130"/>
        <v/>
      </c>
      <c r="BJ295" s="70" t="str">
        <f t="shared" si="131"/>
        <v/>
      </c>
      <c r="BK295" s="142" t="str">
        <f t="shared" si="132"/>
        <v xml:space="preserve"> </v>
      </c>
      <c r="BL295" s="104"/>
      <c r="BM295" s="68">
        <f>COUNTIF('Student Tracking'!G294:N294,"&gt;=1")</f>
        <v>0</v>
      </c>
      <c r="BN295" s="104">
        <f>COUNTIF('Student Tracking'!G294:N294,"0")</f>
        <v>0</v>
      </c>
      <c r="BO295" s="85">
        <f t="shared" si="133"/>
        <v>0</v>
      </c>
      <c r="BP295" s="104" t="str">
        <f t="shared" si="111"/>
        <v/>
      </c>
      <c r="BQ295" s="104" t="str">
        <f t="shared" si="112"/>
        <v/>
      </c>
      <c r="BR295" s="104" t="str">
        <f t="shared" si="134"/>
        <v/>
      </c>
      <c r="BS295" s="303" t="str">
        <f t="shared" si="135"/>
        <v/>
      </c>
      <c r="BT295" s="104"/>
      <c r="BU295" s="68" t="str">
        <f t="shared" si="113"/>
        <v/>
      </c>
      <c r="BV295" s="91" t="str">
        <f t="shared" si="114"/>
        <v/>
      </c>
      <c r="BW295" s="91" t="str">
        <f t="shared" si="115"/>
        <v/>
      </c>
      <c r="BX295" s="91" t="str">
        <f t="shared" si="116"/>
        <v/>
      </c>
      <c r="BY295" s="91" t="str">
        <f t="shared" si="117"/>
        <v/>
      </c>
    </row>
    <row r="296" spans="1:77" x14ac:dyDescent="0.35">
      <c r="A296" s="73">
        <f>'Student Tracking'!A295</f>
        <v>0</v>
      </c>
      <c r="B296" s="73">
        <f>'Student Tracking'!B295</f>
        <v>0</v>
      </c>
      <c r="C296" s="74">
        <f>'Student Tracking'!D295</f>
        <v>0</v>
      </c>
      <c r="D296" s="184" t="str">
        <f>IF('Student Tracking'!E295,'Student Tracking'!E295,"")</f>
        <v/>
      </c>
      <c r="E296" s="184" t="str">
        <f>IF('Student Tracking'!F295,'Student Tracking'!F295,"")</f>
        <v/>
      </c>
      <c r="F296" s="181"/>
      <c r="G296" s="39"/>
      <c r="H296" s="39"/>
      <c r="I296" s="39"/>
      <c r="J296" s="39"/>
      <c r="K296" s="39"/>
      <c r="L296" s="39"/>
      <c r="M296" s="39"/>
      <c r="N296" s="39"/>
      <c r="O296" s="39"/>
      <c r="P296" s="39"/>
      <c r="Q296" s="39"/>
      <c r="R296" s="39"/>
      <c r="S296" s="39"/>
      <c r="T296" s="39"/>
      <c r="U296" s="39"/>
      <c r="V296" s="39"/>
      <c r="W296" s="39"/>
      <c r="X296" s="39"/>
      <c r="Y296" s="39"/>
      <c r="Z296" s="39"/>
      <c r="AA296" s="181"/>
      <c r="AB296" s="39"/>
      <c r="AC296" s="39"/>
      <c r="AD296" s="39"/>
      <c r="AE296" s="39"/>
      <c r="AF296" s="39"/>
      <c r="AG296" s="39"/>
      <c r="AH296" s="39"/>
      <c r="AI296" s="39"/>
      <c r="AJ296" s="39"/>
      <c r="AK296" s="39"/>
      <c r="AL296" s="39"/>
      <c r="AM296" s="39"/>
      <c r="AN296" s="39"/>
      <c r="AO296" s="39"/>
      <c r="AP296" s="39"/>
      <c r="AQ296" s="39"/>
      <c r="AR296" s="39"/>
      <c r="AS296" s="39"/>
      <c r="AT296" s="39"/>
      <c r="AU296" s="39"/>
      <c r="AW296" s="145" t="str">
        <f t="shared" si="118"/>
        <v/>
      </c>
      <c r="AX296" s="146" t="str">
        <f t="shared" si="119"/>
        <v/>
      </c>
      <c r="AY296" s="147" t="str">
        <f t="shared" si="120"/>
        <v xml:space="preserve"> </v>
      </c>
      <c r="AZ296" s="145" t="str">
        <f t="shared" si="121"/>
        <v/>
      </c>
      <c r="BA296" s="146" t="str">
        <f t="shared" si="122"/>
        <v/>
      </c>
      <c r="BB296" s="147" t="str">
        <f t="shared" si="123"/>
        <v xml:space="preserve"> </v>
      </c>
      <c r="BC296" s="145" t="str">
        <f t="shared" si="124"/>
        <v/>
      </c>
      <c r="BD296" s="146" t="str">
        <f t="shared" si="125"/>
        <v/>
      </c>
      <c r="BE296" s="147" t="str">
        <f t="shared" si="126"/>
        <v xml:space="preserve"> </v>
      </c>
      <c r="BF296" s="145" t="str">
        <f t="shared" si="127"/>
        <v/>
      </c>
      <c r="BG296" s="146" t="str">
        <f t="shared" si="128"/>
        <v/>
      </c>
      <c r="BH296" s="148" t="str">
        <f t="shared" si="129"/>
        <v xml:space="preserve"> </v>
      </c>
      <c r="BI296" s="69" t="str">
        <f t="shared" si="130"/>
        <v/>
      </c>
      <c r="BJ296" s="70" t="str">
        <f t="shared" si="131"/>
        <v/>
      </c>
      <c r="BK296" s="142" t="str">
        <f t="shared" si="132"/>
        <v xml:space="preserve"> </v>
      </c>
      <c r="BL296" s="104"/>
      <c r="BM296" s="68">
        <f>COUNTIF('Student Tracking'!G295:N295,"&gt;=1")</f>
        <v>0</v>
      </c>
      <c r="BN296" s="104">
        <f>COUNTIF('Student Tracking'!G295:N295,"0")</f>
        <v>0</v>
      </c>
      <c r="BO296" s="85">
        <f t="shared" si="133"/>
        <v>0</v>
      </c>
      <c r="BP296" s="104" t="str">
        <f t="shared" si="111"/>
        <v/>
      </c>
      <c r="BQ296" s="104" t="str">
        <f t="shared" si="112"/>
        <v/>
      </c>
      <c r="BR296" s="104" t="str">
        <f t="shared" si="134"/>
        <v/>
      </c>
      <c r="BS296" s="303" t="str">
        <f t="shared" si="135"/>
        <v/>
      </c>
      <c r="BT296" s="104"/>
      <c r="BU296" s="68" t="str">
        <f t="shared" si="113"/>
        <v/>
      </c>
      <c r="BV296" s="91" t="str">
        <f t="shared" si="114"/>
        <v/>
      </c>
      <c r="BW296" s="91" t="str">
        <f t="shared" si="115"/>
        <v/>
      </c>
      <c r="BX296" s="91" t="str">
        <f t="shared" si="116"/>
        <v/>
      </c>
      <c r="BY296" s="91" t="str">
        <f t="shared" si="117"/>
        <v/>
      </c>
    </row>
    <row r="297" spans="1:77" x14ac:dyDescent="0.35">
      <c r="A297" s="73">
        <f>'Student Tracking'!A296</f>
        <v>0</v>
      </c>
      <c r="B297" s="73">
        <f>'Student Tracking'!B296</f>
        <v>0</v>
      </c>
      <c r="C297" s="74">
        <f>'Student Tracking'!D296</f>
        <v>0</v>
      </c>
      <c r="D297" s="184" t="str">
        <f>IF('Student Tracking'!E296,'Student Tracking'!E296,"")</f>
        <v/>
      </c>
      <c r="E297" s="184" t="str">
        <f>IF('Student Tracking'!F296,'Student Tracking'!F296,"")</f>
        <v/>
      </c>
      <c r="F297" s="182"/>
      <c r="G297" s="40"/>
      <c r="H297" s="40"/>
      <c r="I297" s="40"/>
      <c r="J297" s="40"/>
      <c r="K297" s="40"/>
      <c r="L297" s="40"/>
      <c r="M297" s="40"/>
      <c r="N297" s="40"/>
      <c r="O297" s="40"/>
      <c r="P297" s="40"/>
      <c r="Q297" s="40"/>
      <c r="R297" s="40"/>
      <c r="S297" s="40"/>
      <c r="T297" s="40"/>
      <c r="U297" s="40"/>
      <c r="V297" s="40"/>
      <c r="W297" s="40"/>
      <c r="X297" s="40"/>
      <c r="Y297" s="40"/>
      <c r="Z297" s="40"/>
      <c r="AA297" s="182"/>
      <c r="AB297" s="40"/>
      <c r="AC297" s="40"/>
      <c r="AD297" s="40"/>
      <c r="AE297" s="40"/>
      <c r="AF297" s="40"/>
      <c r="AG297" s="40"/>
      <c r="AH297" s="40"/>
      <c r="AI297" s="40"/>
      <c r="AJ297" s="40"/>
      <c r="AK297" s="40"/>
      <c r="AL297" s="40"/>
      <c r="AM297" s="40"/>
      <c r="AN297" s="40"/>
      <c r="AO297" s="40"/>
      <c r="AP297" s="40"/>
      <c r="AQ297" s="40"/>
      <c r="AR297" s="40"/>
      <c r="AS297" s="40"/>
      <c r="AT297" s="40"/>
      <c r="AU297" s="40"/>
      <c r="AW297" s="145" t="str">
        <f t="shared" si="118"/>
        <v/>
      </c>
      <c r="AX297" s="146" t="str">
        <f t="shared" si="119"/>
        <v/>
      </c>
      <c r="AY297" s="147" t="str">
        <f t="shared" si="120"/>
        <v xml:space="preserve"> </v>
      </c>
      <c r="AZ297" s="145" t="str">
        <f t="shared" si="121"/>
        <v/>
      </c>
      <c r="BA297" s="146" t="str">
        <f t="shared" si="122"/>
        <v/>
      </c>
      <c r="BB297" s="147" t="str">
        <f t="shared" si="123"/>
        <v xml:space="preserve"> </v>
      </c>
      <c r="BC297" s="145" t="str">
        <f t="shared" si="124"/>
        <v/>
      </c>
      <c r="BD297" s="146" t="str">
        <f t="shared" si="125"/>
        <v/>
      </c>
      <c r="BE297" s="147" t="str">
        <f t="shared" si="126"/>
        <v xml:space="preserve"> </v>
      </c>
      <c r="BF297" s="145" t="str">
        <f t="shared" si="127"/>
        <v/>
      </c>
      <c r="BG297" s="146" t="str">
        <f t="shared" si="128"/>
        <v/>
      </c>
      <c r="BH297" s="148" t="str">
        <f t="shared" si="129"/>
        <v xml:space="preserve"> </v>
      </c>
      <c r="BI297" s="69" t="str">
        <f t="shared" si="130"/>
        <v/>
      </c>
      <c r="BJ297" s="70" t="str">
        <f t="shared" si="131"/>
        <v/>
      </c>
      <c r="BK297" s="142" t="str">
        <f t="shared" si="132"/>
        <v xml:space="preserve"> </v>
      </c>
      <c r="BL297" s="104"/>
      <c r="BM297" s="68">
        <f>COUNTIF('Student Tracking'!G296:N296,"&gt;=1")</f>
        <v>0</v>
      </c>
      <c r="BN297" s="104">
        <f>COUNTIF('Student Tracking'!G296:N296,"0")</f>
        <v>0</v>
      </c>
      <c r="BO297" s="85">
        <f t="shared" si="133"/>
        <v>0</v>
      </c>
      <c r="BP297" s="104" t="str">
        <f t="shared" si="111"/>
        <v/>
      </c>
      <c r="BQ297" s="104" t="str">
        <f t="shared" si="112"/>
        <v/>
      </c>
      <c r="BR297" s="104" t="str">
        <f t="shared" si="134"/>
        <v/>
      </c>
      <c r="BS297" s="303" t="str">
        <f t="shared" si="135"/>
        <v/>
      </c>
      <c r="BT297" s="104"/>
      <c r="BU297" s="68" t="str">
        <f t="shared" si="113"/>
        <v/>
      </c>
      <c r="BV297" s="91" t="str">
        <f t="shared" si="114"/>
        <v/>
      </c>
      <c r="BW297" s="91" t="str">
        <f t="shared" si="115"/>
        <v/>
      </c>
      <c r="BX297" s="91" t="str">
        <f t="shared" si="116"/>
        <v/>
      </c>
      <c r="BY297" s="91" t="str">
        <f t="shared" si="117"/>
        <v/>
      </c>
    </row>
    <row r="298" spans="1:77" x14ac:dyDescent="0.35">
      <c r="A298" s="73">
        <f>'Student Tracking'!A297</f>
        <v>0</v>
      </c>
      <c r="B298" s="73">
        <f>'Student Tracking'!B297</f>
        <v>0</v>
      </c>
      <c r="C298" s="74">
        <f>'Student Tracking'!D297</f>
        <v>0</v>
      </c>
      <c r="D298" s="184" t="str">
        <f>IF('Student Tracking'!E297,'Student Tracking'!E297,"")</f>
        <v/>
      </c>
      <c r="E298" s="184" t="str">
        <f>IF('Student Tracking'!F297,'Student Tracking'!F297,"")</f>
        <v/>
      </c>
      <c r="F298" s="181"/>
      <c r="G298" s="39"/>
      <c r="H298" s="39"/>
      <c r="I298" s="39"/>
      <c r="J298" s="39"/>
      <c r="K298" s="39"/>
      <c r="L298" s="39"/>
      <c r="M298" s="39"/>
      <c r="N298" s="39"/>
      <c r="O298" s="39"/>
      <c r="P298" s="39"/>
      <c r="Q298" s="39"/>
      <c r="R298" s="39"/>
      <c r="S298" s="39"/>
      <c r="T298" s="39"/>
      <c r="U298" s="39"/>
      <c r="V298" s="39"/>
      <c r="W298" s="39"/>
      <c r="X298" s="39"/>
      <c r="Y298" s="39"/>
      <c r="Z298" s="39"/>
      <c r="AA298" s="181"/>
      <c r="AB298" s="39"/>
      <c r="AC298" s="39"/>
      <c r="AD298" s="39"/>
      <c r="AE298" s="39"/>
      <c r="AF298" s="39"/>
      <c r="AG298" s="39"/>
      <c r="AH298" s="39"/>
      <c r="AI298" s="39"/>
      <c r="AJ298" s="39"/>
      <c r="AK298" s="39"/>
      <c r="AL298" s="39"/>
      <c r="AM298" s="39"/>
      <c r="AN298" s="39"/>
      <c r="AO298" s="39"/>
      <c r="AP298" s="39"/>
      <c r="AQ298" s="39"/>
      <c r="AR298" s="39"/>
      <c r="AS298" s="39"/>
      <c r="AT298" s="39"/>
      <c r="AU298" s="39"/>
      <c r="AW298" s="145" t="str">
        <f t="shared" si="118"/>
        <v/>
      </c>
      <c r="AX298" s="146" t="str">
        <f t="shared" si="119"/>
        <v/>
      </c>
      <c r="AY298" s="147" t="str">
        <f t="shared" si="120"/>
        <v xml:space="preserve"> </v>
      </c>
      <c r="AZ298" s="145" t="str">
        <f t="shared" si="121"/>
        <v/>
      </c>
      <c r="BA298" s="146" t="str">
        <f t="shared" si="122"/>
        <v/>
      </c>
      <c r="BB298" s="147" t="str">
        <f t="shared" si="123"/>
        <v xml:space="preserve"> </v>
      </c>
      <c r="BC298" s="145" t="str">
        <f t="shared" si="124"/>
        <v/>
      </c>
      <c r="BD298" s="146" t="str">
        <f t="shared" si="125"/>
        <v/>
      </c>
      <c r="BE298" s="147" t="str">
        <f t="shared" si="126"/>
        <v xml:space="preserve"> </v>
      </c>
      <c r="BF298" s="145" t="str">
        <f t="shared" si="127"/>
        <v/>
      </c>
      <c r="BG298" s="146" t="str">
        <f t="shared" si="128"/>
        <v/>
      </c>
      <c r="BH298" s="148" t="str">
        <f t="shared" si="129"/>
        <v xml:space="preserve"> </v>
      </c>
      <c r="BI298" s="69" t="str">
        <f t="shared" si="130"/>
        <v/>
      </c>
      <c r="BJ298" s="70" t="str">
        <f t="shared" si="131"/>
        <v/>
      </c>
      <c r="BK298" s="142" t="str">
        <f t="shared" si="132"/>
        <v xml:space="preserve"> </v>
      </c>
      <c r="BL298" s="104"/>
      <c r="BM298" s="68">
        <f>COUNTIF('Student Tracking'!G297:N297,"&gt;=1")</f>
        <v>0</v>
      </c>
      <c r="BN298" s="104">
        <f>COUNTIF('Student Tracking'!G297:N297,"0")</f>
        <v>0</v>
      </c>
      <c r="BO298" s="85">
        <f t="shared" si="133"/>
        <v>0</v>
      </c>
      <c r="BP298" s="104" t="str">
        <f t="shared" si="111"/>
        <v/>
      </c>
      <c r="BQ298" s="104" t="str">
        <f t="shared" si="112"/>
        <v/>
      </c>
      <c r="BR298" s="104" t="str">
        <f t="shared" si="134"/>
        <v/>
      </c>
      <c r="BS298" s="303" t="str">
        <f t="shared" si="135"/>
        <v/>
      </c>
      <c r="BT298" s="104"/>
      <c r="BU298" s="68" t="str">
        <f t="shared" si="113"/>
        <v/>
      </c>
      <c r="BV298" s="91" t="str">
        <f t="shared" si="114"/>
        <v/>
      </c>
      <c r="BW298" s="91" t="str">
        <f t="shared" si="115"/>
        <v/>
      </c>
      <c r="BX298" s="91" t="str">
        <f t="shared" si="116"/>
        <v/>
      </c>
      <c r="BY298" s="91" t="str">
        <f t="shared" si="117"/>
        <v/>
      </c>
    </row>
    <row r="299" spans="1:77" x14ac:dyDescent="0.35">
      <c r="A299" s="73">
        <f>'Student Tracking'!A298</f>
        <v>0</v>
      </c>
      <c r="B299" s="73">
        <f>'Student Tracking'!B298</f>
        <v>0</v>
      </c>
      <c r="C299" s="74">
        <f>'Student Tracking'!D298</f>
        <v>0</v>
      </c>
      <c r="D299" s="184" t="str">
        <f>IF('Student Tracking'!E298,'Student Tracking'!E298,"")</f>
        <v/>
      </c>
      <c r="E299" s="184" t="str">
        <f>IF('Student Tracking'!F298,'Student Tracking'!F298,"")</f>
        <v/>
      </c>
      <c r="F299" s="182"/>
      <c r="G299" s="40"/>
      <c r="H299" s="40"/>
      <c r="I299" s="40"/>
      <c r="J299" s="40"/>
      <c r="K299" s="40"/>
      <c r="L299" s="40"/>
      <c r="M299" s="40"/>
      <c r="N299" s="40"/>
      <c r="O299" s="40"/>
      <c r="P299" s="40"/>
      <c r="Q299" s="40"/>
      <c r="R299" s="40"/>
      <c r="S299" s="40"/>
      <c r="T299" s="40"/>
      <c r="U299" s="40"/>
      <c r="V299" s="40"/>
      <c r="W299" s="40"/>
      <c r="X299" s="40"/>
      <c r="Y299" s="40"/>
      <c r="Z299" s="40"/>
      <c r="AA299" s="182"/>
      <c r="AB299" s="40"/>
      <c r="AC299" s="40"/>
      <c r="AD299" s="40"/>
      <c r="AE299" s="40"/>
      <c r="AF299" s="40"/>
      <c r="AG299" s="40"/>
      <c r="AH299" s="40"/>
      <c r="AI299" s="40"/>
      <c r="AJ299" s="40"/>
      <c r="AK299" s="40"/>
      <c r="AL299" s="40"/>
      <c r="AM299" s="40"/>
      <c r="AN299" s="40"/>
      <c r="AO299" s="40"/>
      <c r="AP299" s="40"/>
      <c r="AQ299" s="40"/>
      <c r="AR299" s="40"/>
      <c r="AS299" s="40"/>
      <c r="AT299" s="40"/>
      <c r="AU299" s="40"/>
      <c r="AW299" s="145" t="str">
        <f t="shared" si="118"/>
        <v/>
      </c>
      <c r="AX299" s="146" t="str">
        <f t="shared" si="119"/>
        <v/>
      </c>
      <c r="AY299" s="147" t="str">
        <f t="shared" si="120"/>
        <v xml:space="preserve"> </v>
      </c>
      <c r="AZ299" s="145" t="str">
        <f t="shared" si="121"/>
        <v/>
      </c>
      <c r="BA299" s="146" t="str">
        <f t="shared" si="122"/>
        <v/>
      </c>
      <c r="BB299" s="147" t="str">
        <f t="shared" si="123"/>
        <v xml:space="preserve"> </v>
      </c>
      <c r="BC299" s="145" t="str">
        <f t="shared" si="124"/>
        <v/>
      </c>
      <c r="BD299" s="146" t="str">
        <f t="shared" si="125"/>
        <v/>
      </c>
      <c r="BE299" s="147" t="str">
        <f t="shared" si="126"/>
        <v xml:space="preserve"> </v>
      </c>
      <c r="BF299" s="145" t="str">
        <f t="shared" si="127"/>
        <v/>
      </c>
      <c r="BG299" s="146" t="str">
        <f t="shared" si="128"/>
        <v/>
      </c>
      <c r="BH299" s="148" t="str">
        <f t="shared" si="129"/>
        <v xml:space="preserve"> </v>
      </c>
      <c r="BI299" s="69" t="str">
        <f t="shared" si="130"/>
        <v/>
      </c>
      <c r="BJ299" s="70" t="str">
        <f t="shared" si="131"/>
        <v/>
      </c>
      <c r="BK299" s="142" t="str">
        <f t="shared" si="132"/>
        <v xml:space="preserve"> </v>
      </c>
      <c r="BL299" s="104"/>
      <c r="BM299" s="68">
        <f>COUNTIF('Student Tracking'!G298:N298,"&gt;=1")</f>
        <v>0</v>
      </c>
      <c r="BN299" s="104">
        <f>COUNTIF('Student Tracking'!G298:N298,"0")</f>
        <v>0</v>
      </c>
      <c r="BO299" s="85">
        <f t="shared" si="133"/>
        <v>0</v>
      </c>
      <c r="BP299" s="104" t="str">
        <f t="shared" si="111"/>
        <v/>
      </c>
      <c r="BQ299" s="104" t="str">
        <f t="shared" si="112"/>
        <v/>
      </c>
      <c r="BR299" s="104" t="str">
        <f t="shared" si="134"/>
        <v/>
      </c>
      <c r="BS299" s="303" t="str">
        <f t="shared" si="135"/>
        <v/>
      </c>
      <c r="BT299" s="104"/>
      <c r="BU299" s="68" t="str">
        <f t="shared" si="113"/>
        <v/>
      </c>
      <c r="BV299" s="91" t="str">
        <f t="shared" si="114"/>
        <v/>
      </c>
      <c r="BW299" s="91" t="str">
        <f t="shared" si="115"/>
        <v/>
      </c>
      <c r="BX299" s="91" t="str">
        <f t="shared" si="116"/>
        <v/>
      </c>
      <c r="BY299" s="91" t="str">
        <f t="shared" si="117"/>
        <v/>
      </c>
    </row>
    <row r="300" spans="1:77" x14ac:dyDescent="0.35">
      <c r="A300" s="73">
        <f>'Student Tracking'!A299</f>
        <v>0</v>
      </c>
      <c r="B300" s="73">
        <f>'Student Tracking'!B299</f>
        <v>0</v>
      </c>
      <c r="C300" s="74">
        <f>'Student Tracking'!D299</f>
        <v>0</v>
      </c>
      <c r="D300" s="184" t="str">
        <f>IF('Student Tracking'!E299,'Student Tracking'!E299,"")</f>
        <v/>
      </c>
      <c r="E300" s="184" t="str">
        <f>IF('Student Tracking'!F299,'Student Tracking'!F299,"")</f>
        <v/>
      </c>
      <c r="F300" s="181"/>
      <c r="G300" s="39"/>
      <c r="H300" s="39"/>
      <c r="I300" s="39"/>
      <c r="J300" s="39"/>
      <c r="K300" s="39"/>
      <c r="L300" s="39"/>
      <c r="M300" s="39"/>
      <c r="N300" s="39"/>
      <c r="O300" s="39"/>
      <c r="P300" s="39"/>
      <c r="Q300" s="39"/>
      <c r="R300" s="39"/>
      <c r="S300" s="39"/>
      <c r="T300" s="39"/>
      <c r="U300" s="39"/>
      <c r="V300" s="39"/>
      <c r="W300" s="39"/>
      <c r="X300" s="39"/>
      <c r="Y300" s="39"/>
      <c r="Z300" s="39"/>
      <c r="AA300" s="181"/>
      <c r="AB300" s="39"/>
      <c r="AC300" s="39"/>
      <c r="AD300" s="39"/>
      <c r="AE300" s="39"/>
      <c r="AF300" s="39"/>
      <c r="AG300" s="39"/>
      <c r="AH300" s="39"/>
      <c r="AI300" s="39"/>
      <c r="AJ300" s="39"/>
      <c r="AK300" s="39"/>
      <c r="AL300" s="39"/>
      <c r="AM300" s="39"/>
      <c r="AN300" s="39"/>
      <c r="AO300" s="39"/>
      <c r="AP300" s="39"/>
      <c r="AQ300" s="39"/>
      <c r="AR300" s="39"/>
      <c r="AS300" s="39"/>
      <c r="AT300" s="39"/>
      <c r="AU300" s="39"/>
      <c r="AW300" s="145" t="str">
        <f t="shared" si="118"/>
        <v/>
      </c>
      <c r="AX300" s="146" t="str">
        <f t="shared" si="119"/>
        <v/>
      </c>
      <c r="AY300" s="147" t="str">
        <f t="shared" si="120"/>
        <v xml:space="preserve"> </v>
      </c>
      <c r="AZ300" s="145" t="str">
        <f t="shared" si="121"/>
        <v/>
      </c>
      <c r="BA300" s="146" t="str">
        <f t="shared" si="122"/>
        <v/>
      </c>
      <c r="BB300" s="147" t="str">
        <f t="shared" si="123"/>
        <v xml:space="preserve"> </v>
      </c>
      <c r="BC300" s="145" t="str">
        <f t="shared" si="124"/>
        <v/>
      </c>
      <c r="BD300" s="146" t="str">
        <f t="shared" si="125"/>
        <v/>
      </c>
      <c r="BE300" s="147" t="str">
        <f t="shared" si="126"/>
        <v xml:space="preserve"> </v>
      </c>
      <c r="BF300" s="145" t="str">
        <f t="shared" si="127"/>
        <v/>
      </c>
      <c r="BG300" s="146" t="str">
        <f t="shared" si="128"/>
        <v/>
      </c>
      <c r="BH300" s="148" t="str">
        <f t="shared" si="129"/>
        <v xml:space="preserve"> </v>
      </c>
      <c r="BI300" s="69" t="str">
        <f t="shared" si="130"/>
        <v/>
      </c>
      <c r="BJ300" s="70" t="str">
        <f t="shared" si="131"/>
        <v/>
      </c>
      <c r="BK300" s="142" t="str">
        <f t="shared" si="132"/>
        <v xml:space="preserve"> </v>
      </c>
      <c r="BL300" s="104"/>
      <c r="BM300" s="68">
        <f>COUNTIF('Student Tracking'!G299:N299,"&gt;=1")</f>
        <v>0</v>
      </c>
      <c r="BN300" s="104">
        <f>COUNTIF('Student Tracking'!G299:N299,"0")</f>
        <v>0</v>
      </c>
      <c r="BO300" s="85">
        <f t="shared" si="133"/>
        <v>0</v>
      </c>
      <c r="BP300" s="104" t="str">
        <f t="shared" si="111"/>
        <v/>
      </c>
      <c r="BQ300" s="104" t="str">
        <f t="shared" si="112"/>
        <v/>
      </c>
      <c r="BR300" s="104" t="str">
        <f t="shared" si="134"/>
        <v/>
      </c>
      <c r="BS300" s="303" t="str">
        <f t="shared" si="135"/>
        <v/>
      </c>
      <c r="BT300" s="104"/>
      <c r="BU300" s="68" t="str">
        <f t="shared" si="113"/>
        <v/>
      </c>
      <c r="BV300" s="91" t="str">
        <f t="shared" si="114"/>
        <v/>
      </c>
      <c r="BW300" s="91" t="str">
        <f t="shared" si="115"/>
        <v/>
      </c>
      <c r="BX300" s="91" t="str">
        <f t="shared" si="116"/>
        <v/>
      </c>
      <c r="BY300" s="91" t="str">
        <f t="shared" si="117"/>
        <v/>
      </c>
    </row>
    <row r="301" spans="1:77" x14ac:dyDescent="0.35">
      <c r="A301" s="73">
        <f>'Student Tracking'!A300</f>
        <v>0</v>
      </c>
      <c r="B301" s="73">
        <f>'Student Tracking'!B300</f>
        <v>0</v>
      </c>
      <c r="C301" s="74">
        <f>'Student Tracking'!D300</f>
        <v>0</v>
      </c>
      <c r="D301" s="184" t="str">
        <f>IF('Student Tracking'!E300,'Student Tracking'!E300,"")</f>
        <v/>
      </c>
      <c r="E301" s="184" t="str">
        <f>IF('Student Tracking'!F300,'Student Tracking'!F300,"")</f>
        <v/>
      </c>
      <c r="F301" s="182"/>
      <c r="G301" s="40"/>
      <c r="H301" s="40"/>
      <c r="I301" s="40"/>
      <c r="J301" s="40"/>
      <c r="K301" s="40"/>
      <c r="L301" s="40"/>
      <c r="M301" s="40"/>
      <c r="N301" s="40"/>
      <c r="O301" s="40"/>
      <c r="P301" s="40"/>
      <c r="Q301" s="40"/>
      <c r="R301" s="40"/>
      <c r="S301" s="40"/>
      <c r="T301" s="40"/>
      <c r="U301" s="40"/>
      <c r="V301" s="40"/>
      <c r="W301" s="40"/>
      <c r="X301" s="40"/>
      <c r="Y301" s="40"/>
      <c r="Z301" s="40"/>
      <c r="AA301" s="182"/>
      <c r="AB301" s="40"/>
      <c r="AC301" s="40"/>
      <c r="AD301" s="40"/>
      <c r="AE301" s="40"/>
      <c r="AF301" s="40"/>
      <c r="AG301" s="40"/>
      <c r="AH301" s="40"/>
      <c r="AI301" s="40"/>
      <c r="AJ301" s="40"/>
      <c r="AK301" s="40"/>
      <c r="AL301" s="40"/>
      <c r="AM301" s="40"/>
      <c r="AN301" s="40"/>
      <c r="AO301" s="40"/>
      <c r="AP301" s="40"/>
      <c r="AQ301" s="40"/>
      <c r="AR301" s="40"/>
      <c r="AS301" s="40"/>
      <c r="AT301" s="40"/>
      <c r="AU301" s="40"/>
      <c r="AW301" s="145" t="str">
        <f t="shared" si="118"/>
        <v/>
      </c>
      <c r="AX301" s="146" t="str">
        <f t="shared" si="119"/>
        <v/>
      </c>
      <c r="AY301" s="147" t="str">
        <f t="shared" si="120"/>
        <v xml:space="preserve"> </v>
      </c>
      <c r="AZ301" s="145" t="str">
        <f t="shared" si="121"/>
        <v/>
      </c>
      <c r="BA301" s="146" t="str">
        <f t="shared" si="122"/>
        <v/>
      </c>
      <c r="BB301" s="147" t="str">
        <f t="shared" si="123"/>
        <v xml:space="preserve"> </v>
      </c>
      <c r="BC301" s="145" t="str">
        <f t="shared" si="124"/>
        <v/>
      </c>
      <c r="BD301" s="146" t="str">
        <f t="shared" si="125"/>
        <v/>
      </c>
      <c r="BE301" s="147" t="str">
        <f t="shared" si="126"/>
        <v xml:space="preserve"> </v>
      </c>
      <c r="BF301" s="145" t="str">
        <f t="shared" si="127"/>
        <v/>
      </c>
      <c r="BG301" s="146" t="str">
        <f t="shared" si="128"/>
        <v/>
      </c>
      <c r="BH301" s="148" t="str">
        <f t="shared" si="129"/>
        <v xml:space="preserve"> </v>
      </c>
      <c r="BI301" s="69" t="str">
        <f t="shared" si="130"/>
        <v/>
      </c>
      <c r="BJ301" s="70" t="str">
        <f t="shared" si="131"/>
        <v/>
      </c>
      <c r="BK301" s="142" t="str">
        <f t="shared" si="132"/>
        <v xml:space="preserve"> </v>
      </c>
      <c r="BL301" s="104"/>
      <c r="BM301" s="68">
        <f>COUNTIF('Student Tracking'!G300:N300,"&gt;=1")</f>
        <v>0</v>
      </c>
      <c r="BN301" s="104">
        <f>COUNTIF('Student Tracking'!G300:N300,"0")</f>
        <v>0</v>
      </c>
      <c r="BO301" s="85">
        <f t="shared" si="133"/>
        <v>0</v>
      </c>
      <c r="BP301" s="104" t="str">
        <f t="shared" si="111"/>
        <v/>
      </c>
      <c r="BQ301" s="104" t="str">
        <f t="shared" si="112"/>
        <v/>
      </c>
      <c r="BR301" s="104" t="str">
        <f t="shared" si="134"/>
        <v/>
      </c>
      <c r="BS301" s="303" t="str">
        <f t="shared" si="135"/>
        <v/>
      </c>
      <c r="BT301" s="104"/>
      <c r="BU301" s="68" t="str">
        <f t="shared" si="113"/>
        <v/>
      </c>
      <c r="BV301" s="91" t="str">
        <f t="shared" si="114"/>
        <v/>
      </c>
      <c r="BW301" s="91" t="str">
        <f t="shared" si="115"/>
        <v/>
      </c>
      <c r="BX301" s="91" t="str">
        <f t="shared" si="116"/>
        <v/>
      </c>
      <c r="BY301" s="91" t="str">
        <f t="shared" si="117"/>
        <v/>
      </c>
    </row>
    <row r="302" spans="1:77" x14ac:dyDescent="0.35">
      <c r="A302" s="73">
        <f>'Student Tracking'!A301</f>
        <v>0</v>
      </c>
      <c r="B302" s="73">
        <f>'Student Tracking'!B301</f>
        <v>0</v>
      </c>
      <c r="C302" s="74">
        <f>'Student Tracking'!D301</f>
        <v>0</v>
      </c>
      <c r="D302" s="184" t="str">
        <f>IF('Student Tracking'!E301,'Student Tracking'!E301,"")</f>
        <v/>
      </c>
      <c r="E302" s="184" t="str">
        <f>IF('Student Tracking'!F301,'Student Tracking'!F301,"")</f>
        <v/>
      </c>
      <c r="F302" s="181"/>
      <c r="G302" s="39"/>
      <c r="H302" s="39"/>
      <c r="I302" s="39"/>
      <c r="J302" s="39"/>
      <c r="K302" s="39"/>
      <c r="L302" s="39"/>
      <c r="M302" s="39"/>
      <c r="N302" s="39"/>
      <c r="O302" s="39"/>
      <c r="P302" s="39"/>
      <c r="Q302" s="39"/>
      <c r="R302" s="39"/>
      <c r="S302" s="39"/>
      <c r="T302" s="39"/>
      <c r="U302" s="39"/>
      <c r="V302" s="39"/>
      <c r="W302" s="39"/>
      <c r="X302" s="39"/>
      <c r="Y302" s="39"/>
      <c r="Z302" s="39"/>
      <c r="AA302" s="181"/>
      <c r="AB302" s="39"/>
      <c r="AC302" s="39"/>
      <c r="AD302" s="39"/>
      <c r="AE302" s="39"/>
      <c r="AF302" s="39"/>
      <c r="AG302" s="39"/>
      <c r="AH302" s="39"/>
      <c r="AI302" s="39"/>
      <c r="AJ302" s="39"/>
      <c r="AK302" s="39"/>
      <c r="AL302" s="39"/>
      <c r="AM302" s="39"/>
      <c r="AN302" s="39"/>
      <c r="AO302" s="39"/>
      <c r="AP302" s="39"/>
      <c r="AQ302" s="39"/>
      <c r="AR302" s="39"/>
      <c r="AS302" s="39"/>
      <c r="AT302" s="39"/>
      <c r="AU302" s="39"/>
      <c r="AW302" s="145" t="str">
        <f t="shared" si="118"/>
        <v/>
      </c>
      <c r="AX302" s="146" t="str">
        <f t="shared" si="119"/>
        <v/>
      </c>
      <c r="AY302" s="147" t="str">
        <f t="shared" si="120"/>
        <v xml:space="preserve"> </v>
      </c>
      <c r="AZ302" s="145" t="str">
        <f t="shared" si="121"/>
        <v/>
      </c>
      <c r="BA302" s="146" t="str">
        <f t="shared" si="122"/>
        <v/>
      </c>
      <c r="BB302" s="147" t="str">
        <f t="shared" si="123"/>
        <v xml:space="preserve"> </v>
      </c>
      <c r="BC302" s="145" t="str">
        <f t="shared" si="124"/>
        <v/>
      </c>
      <c r="BD302" s="146" t="str">
        <f t="shared" si="125"/>
        <v/>
      </c>
      <c r="BE302" s="147" t="str">
        <f t="shared" si="126"/>
        <v xml:space="preserve"> </v>
      </c>
      <c r="BF302" s="145" t="str">
        <f t="shared" si="127"/>
        <v/>
      </c>
      <c r="BG302" s="146" t="str">
        <f t="shared" si="128"/>
        <v/>
      </c>
      <c r="BH302" s="148" t="str">
        <f t="shared" si="129"/>
        <v xml:space="preserve"> </v>
      </c>
      <c r="BI302" s="69" t="str">
        <f t="shared" si="130"/>
        <v/>
      </c>
      <c r="BJ302" s="70" t="str">
        <f t="shared" si="131"/>
        <v/>
      </c>
      <c r="BK302" s="142" t="str">
        <f t="shared" si="132"/>
        <v xml:space="preserve"> </v>
      </c>
      <c r="BL302" s="104"/>
      <c r="BM302" s="68">
        <f>COUNTIF('Student Tracking'!G301:N301,"&gt;=1")</f>
        <v>0</v>
      </c>
      <c r="BN302" s="104">
        <f>COUNTIF('Student Tracking'!G301:N301,"0")</f>
        <v>0</v>
      </c>
      <c r="BO302" s="85">
        <f t="shared" si="133"/>
        <v>0</v>
      </c>
      <c r="BP302" s="104" t="str">
        <f t="shared" si="111"/>
        <v/>
      </c>
      <c r="BQ302" s="104" t="str">
        <f t="shared" si="112"/>
        <v/>
      </c>
      <c r="BR302" s="104" t="str">
        <f t="shared" si="134"/>
        <v/>
      </c>
      <c r="BS302" s="303" t="str">
        <f t="shared" si="135"/>
        <v/>
      </c>
      <c r="BT302" s="104"/>
      <c r="BU302" s="68" t="str">
        <f t="shared" si="113"/>
        <v/>
      </c>
      <c r="BV302" s="91" t="str">
        <f t="shared" si="114"/>
        <v/>
      </c>
      <c r="BW302" s="91" t="str">
        <f t="shared" si="115"/>
        <v/>
      </c>
      <c r="BX302" s="91" t="str">
        <f t="shared" si="116"/>
        <v/>
      </c>
      <c r="BY302" s="91" t="str">
        <f t="shared" si="117"/>
        <v/>
      </c>
    </row>
    <row r="303" spans="1:77" x14ac:dyDescent="0.35">
      <c r="A303" s="73">
        <f>'Student Tracking'!A302</f>
        <v>0</v>
      </c>
      <c r="B303" s="73">
        <f>'Student Tracking'!B302</f>
        <v>0</v>
      </c>
      <c r="C303" s="74">
        <f>'Student Tracking'!D302</f>
        <v>0</v>
      </c>
      <c r="D303" s="184" t="str">
        <f>IF('Student Tracking'!E302,'Student Tracking'!E302,"")</f>
        <v/>
      </c>
      <c r="E303" s="184" t="str">
        <f>IF('Student Tracking'!F302,'Student Tracking'!F302,"")</f>
        <v/>
      </c>
      <c r="F303" s="182"/>
      <c r="G303" s="40"/>
      <c r="H303" s="40"/>
      <c r="I303" s="40"/>
      <c r="J303" s="40"/>
      <c r="K303" s="40"/>
      <c r="L303" s="40"/>
      <c r="M303" s="40"/>
      <c r="N303" s="40"/>
      <c r="O303" s="40"/>
      <c r="P303" s="40"/>
      <c r="Q303" s="40"/>
      <c r="R303" s="40"/>
      <c r="S303" s="40"/>
      <c r="T303" s="40"/>
      <c r="U303" s="40"/>
      <c r="V303" s="40"/>
      <c r="W303" s="40"/>
      <c r="X303" s="40"/>
      <c r="Y303" s="40"/>
      <c r="Z303" s="40"/>
      <c r="AA303" s="182"/>
      <c r="AB303" s="40"/>
      <c r="AC303" s="40"/>
      <c r="AD303" s="40"/>
      <c r="AE303" s="40"/>
      <c r="AF303" s="40"/>
      <c r="AG303" s="40"/>
      <c r="AH303" s="40"/>
      <c r="AI303" s="40"/>
      <c r="AJ303" s="40"/>
      <c r="AK303" s="40"/>
      <c r="AL303" s="40"/>
      <c r="AM303" s="40"/>
      <c r="AN303" s="40"/>
      <c r="AO303" s="40"/>
      <c r="AP303" s="40"/>
      <c r="AQ303" s="40"/>
      <c r="AR303" s="40"/>
      <c r="AS303" s="40"/>
      <c r="AT303" s="40"/>
      <c r="AU303" s="40"/>
      <c r="AW303" s="145" t="str">
        <f t="shared" si="118"/>
        <v/>
      </c>
      <c r="AX303" s="146" t="str">
        <f t="shared" si="119"/>
        <v/>
      </c>
      <c r="AY303" s="147" t="str">
        <f t="shared" si="120"/>
        <v xml:space="preserve"> </v>
      </c>
      <c r="AZ303" s="145" t="str">
        <f t="shared" si="121"/>
        <v/>
      </c>
      <c r="BA303" s="146" t="str">
        <f t="shared" si="122"/>
        <v/>
      </c>
      <c r="BB303" s="147" t="str">
        <f t="shared" si="123"/>
        <v xml:space="preserve"> </v>
      </c>
      <c r="BC303" s="145" t="str">
        <f t="shared" si="124"/>
        <v/>
      </c>
      <c r="BD303" s="146" t="str">
        <f t="shared" si="125"/>
        <v/>
      </c>
      <c r="BE303" s="147" t="str">
        <f t="shared" si="126"/>
        <v xml:space="preserve"> </v>
      </c>
      <c r="BF303" s="145" t="str">
        <f t="shared" si="127"/>
        <v/>
      </c>
      <c r="BG303" s="146" t="str">
        <f t="shared" si="128"/>
        <v/>
      </c>
      <c r="BH303" s="148" t="str">
        <f t="shared" si="129"/>
        <v xml:space="preserve"> </v>
      </c>
      <c r="BI303" s="69" t="str">
        <f t="shared" si="130"/>
        <v/>
      </c>
      <c r="BJ303" s="70" t="str">
        <f t="shared" si="131"/>
        <v/>
      </c>
      <c r="BK303" s="142" t="str">
        <f t="shared" si="132"/>
        <v xml:space="preserve"> </v>
      </c>
      <c r="BL303" s="104"/>
      <c r="BM303" s="68">
        <f>COUNTIF('Student Tracking'!G302:N302,"&gt;=1")</f>
        <v>0</v>
      </c>
      <c r="BN303" s="104">
        <f>COUNTIF('Student Tracking'!G302:N302,"0")</f>
        <v>0</v>
      </c>
      <c r="BO303" s="85">
        <f t="shared" si="133"/>
        <v>0</v>
      </c>
      <c r="BP303" s="104" t="str">
        <f t="shared" si="111"/>
        <v/>
      </c>
      <c r="BQ303" s="104" t="str">
        <f t="shared" si="112"/>
        <v/>
      </c>
      <c r="BR303" s="104" t="str">
        <f t="shared" si="134"/>
        <v/>
      </c>
      <c r="BS303" s="303" t="str">
        <f t="shared" si="135"/>
        <v/>
      </c>
      <c r="BT303" s="104"/>
      <c r="BU303" s="68" t="str">
        <f t="shared" si="113"/>
        <v/>
      </c>
      <c r="BV303" s="91" t="str">
        <f t="shared" si="114"/>
        <v/>
      </c>
      <c r="BW303" s="91" t="str">
        <f t="shared" si="115"/>
        <v/>
      </c>
      <c r="BX303" s="91" t="str">
        <f t="shared" si="116"/>
        <v/>
      </c>
      <c r="BY303" s="91" t="str">
        <f t="shared" si="117"/>
        <v/>
      </c>
    </row>
    <row r="304" spans="1:77" x14ac:dyDescent="0.35">
      <c r="A304" s="73">
        <f>'Student Tracking'!A303</f>
        <v>0</v>
      </c>
      <c r="B304" s="73">
        <f>'Student Tracking'!B303</f>
        <v>0</v>
      </c>
      <c r="C304" s="74">
        <f>'Student Tracking'!D303</f>
        <v>0</v>
      </c>
      <c r="D304" s="184" t="str">
        <f>IF('Student Tracking'!E303,'Student Tracking'!E303,"")</f>
        <v/>
      </c>
      <c r="E304" s="184" t="str">
        <f>IF('Student Tracking'!F303,'Student Tracking'!F303,"")</f>
        <v/>
      </c>
      <c r="F304" s="181"/>
      <c r="G304" s="39"/>
      <c r="H304" s="39"/>
      <c r="I304" s="39"/>
      <c r="J304" s="39"/>
      <c r="K304" s="39"/>
      <c r="L304" s="39"/>
      <c r="M304" s="39"/>
      <c r="N304" s="39"/>
      <c r="O304" s="39"/>
      <c r="P304" s="39"/>
      <c r="Q304" s="39"/>
      <c r="R304" s="39"/>
      <c r="S304" s="39"/>
      <c r="T304" s="39"/>
      <c r="U304" s="39"/>
      <c r="V304" s="39"/>
      <c r="W304" s="39"/>
      <c r="X304" s="39"/>
      <c r="Y304" s="39"/>
      <c r="Z304" s="39"/>
      <c r="AA304" s="181"/>
      <c r="AB304" s="39"/>
      <c r="AC304" s="39"/>
      <c r="AD304" s="39"/>
      <c r="AE304" s="39"/>
      <c r="AF304" s="39"/>
      <c r="AG304" s="39"/>
      <c r="AH304" s="39"/>
      <c r="AI304" s="39"/>
      <c r="AJ304" s="39"/>
      <c r="AK304" s="39"/>
      <c r="AL304" s="39"/>
      <c r="AM304" s="39"/>
      <c r="AN304" s="39"/>
      <c r="AO304" s="39"/>
      <c r="AP304" s="39"/>
      <c r="AQ304" s="39"/>
      <c r="AR304" s="39"/>
      <c r="AS304" s="39"/>
      <c r="AT304" s="39"/>
      <c r="AU304" s="39"/>
      <c r="AW304" s="145" t="str">
        <f t="shared" si="118"/>
        <v/>
      </c>
      <c r="AX304" s="146" t="str">
        <f t="shared" si="119"/>
        <v/>
      </c>
      <c r="AY304" s="147" t="str">
        <f t="shared" si="120"/>
        <v xml:space="preserve"> </v>
      </c>
      <c r="AZ304" s="145" t="str">
        <f t="shared" si="121"/>
        <v/>
      </c>
      <c r="BA304" s="146" t="str">
        <f t="shared" si="122"/>
        <v/>
      </c>
      <c r="BB304" s="147" t="str">
        <f t="shared" si="123"/>
        <v xml:space="preserve"> </v>
      </c>
      <c r="BC304" s="145" t="str">
        <f t="shared" si="124"/>
        <v/>
      </c>
      <c r="BD304" s="146" t="str">
        <f t="shared" si="125"/>
        <v/>
      </c>
      <c r="BE304" s="147" t="str">
        <f t="shared" si="126"/>
        <v xml:space="preserve"> </v>
      </c>
      <c r="BF304" s="145" t="str">
        <f t="shared" si="127"/>
        <v/>
      </c>
      <c r="BG304" s="146" t="str">
        <f t="shared" si="128"/>
        <v/>
      </c>
      <c r="BH304" s="148" t="str">
        <f t="shared" si="129"/>
        <v xml:space="preserve"> </v>
      </c>
      <c r="BI304" s="69" t="str">
        <f t="shared" si="130"/>
        <v/>
      </c>
      <c r="BJ304" s="70" t="str">
        <f t="shared" si="131"/>
        <v/>
      </c>
      <c r="BK304" s="142" t="str">
        <f t="shared" si="132"/>
        <v xml:space="preserve"> </v>
      </c>
      <c r="BL304" s="104"/>
      <c r="BM304" s="68">
        <f>COUNTIF('Student Tracking'!G303:N303,"&gt;=1")</f>
        <v>0</v>
      </c>
      <c r="BN304" s="104">
        <f>COUNTIF('Student Tracking'!G303:N303,"0")</f>
        <v>0</v>
      </c>
      <c r="BO304" s="85">
        <f t="shared" si="133"/>
        <v>0</v>
      </c>
      <c r="BP304" s="104" t="str">
        <f t="shared" si="111"/>
        <v/>
      </c>
      <c r="BQ304" s="104" t="str">
        <f t="shared" si="112"/>
        <v/>
      </c>
      <c r="BR304" s="104" t="str">
        <f t="shared" si="134"/>
        <v/>
      </c>
      <c r="BS304" s="303" t="str">
        <f t="shared" si="135"/>
        <v/>
      </c>
      <c r="BT304" s="104"/>
      <c r="BU304" s="68" t="str">
        <f t="shared" si="113"/>
        <v/>
      </c>
      <c r="BV304" s="91" t="str">
        <f t="shared" si="114"/>
        <v/>
      </c>
      <c r="BW304" s="91" t="str">
        <f t="shared" si="115"/>
        <v/>
      </c>
      <c r="BX304" s="91" t="str">
        <f t="shared" si="116"/>
        <v/>
      </c>
      <c r="BY304" s="91" t="str">
        <f t="shared" si="117"/>
        <v/>
      </c>
    </row>
    <row r="305" spans="1:77" x14ac:dyDescent="0.35">
      <c r="A305" s="73">
        <f>'Student Tracking'!A304</f>
        <v>0</v>
      </c>
      <c r="B305" s="73">
        <f>'Student Tracking'!B304</f>
        <v>0</v>
      </c>
      <c r="C305" s="74">
        <f>'Student Tracking'!D304</f>
        <v>0</v>
      </c>
      <c r="D305" s="184" t="str">
        <f>IF('Student Tracking'!E304,'Student Tracking'!E304,"")</f>
        <v/>
      </c>
      <c r="E305" s="184" t="str">
        <f>IF('Student Tracking'!F304,'Student Tracking'!F304,"")</f>
        <v/>
      </c>
      <c r="F305" s="182"/>
      <c r="G305" s="40"/>
      <c r="H305" s="40"/>
      <c r="I305" s="40"/>
      <c r="J305" s="40"/>
      <c r="K305" s="40"/>
      <c r="L305" s="40"/>
      <c r="M305" s="40"/>
      <c r="N305" s="40"/>
      <c r="O305" s="40"/>
      <c r="P305" s="40"/>
      <c r="Q305" s="40"/>
      <c r="R305" s="40"/>
      <c r="S305" s="40"/>
      <c r="T305" s="40"/>
      <c r="U305" s="40"/>
      <c r="V305" s="40"/>
      <c r="W305" s="40"/>
      <c r="X305" s="40"/>
      <c r="Y305" s="40"/>
      <c r="Z305" s="40"/>
      <c r="AA305" s="182"/>
      <c r="AB305" s="40"/>
      <c r="AC305" s="40"/>
      <c r="AD305" s="40"/>
      <c r="AE305" s="40"/>
      <c r="AF305" s="40"/>
      <c r="AG305" s="40"/>
      <c r="AH305" s="40"/>
      <c r="AI305" s="40"/>
      <c r="AJ305" s="40"/>
      <c r="AK305" s="40"/>
      <c r="AL305" s="40"/>
      <c r="AM305" s="40"/>
      <c r="AN305" s="40"/>
      <c r="AO305" s="40"/>
      <c r="AP305" s="40"/>
      <c r="AQ305" s="40"/>
      <c r="AR305" s="40"/>
      <c r="AS305" s="40"/>
      <c r="AT305" s="40"/>
      <c r="AU305" s="40"/>
      <c r="AW305" s="145" t="str">
        <f t="shared" si="118"/>
        <v/>
      </c>
      <c r="AX305" s="146" t="str">
        <f t="shared" si="119"/>
        <v/>
      </c>
      <c r="AY305" s="147" t="str">
        <f t="shared" si="120"/>
        <v xml:space="preserve"> </v>
      </c>
      <c r="AZ305" s="145" t="str">
        <f t="shared" si="121"/>
        <v/>
      </c>
      <c r="BA305" s="146" t="str">
        <f t="shared" si="122"/>
        <v/>
      </c>
      <c r="BB305" s="147" t="str">
        <f t="shared" si="123"/>
        <v xml:space="preserve"> </v>
      </c>
      <c r="BC305" s="145" t="str">
        <f t="shared" si="124"/>
        <v/>
      </c>
      <c r="BD305" s="146" t="str">
        <f t="shared" si="125"/>
        <v/>
      </c>
      <c r="BE305" s="147" t="str">
        <f t="shared" si="126"/>
        <v xml:space="preserve"> </v>
      </c>
      <c r="BF305" s="145" t="str">
        <f t="shared" si="127"/>
        <v/>
      </c>
      <c r="BG305" s="146" t="str">
        <f t="shared" si="128"/>
        <v/>
      </c>
      <c r="BH305" s="148" t="str">
        <f t="shared" si="129"/>
        <v xml:space="preserve"> </v>
      </c>
      <c r="BI305" s="69" t="str">
        <f t="shared" si="130"/>
        <v/>
      </c>
      <c r="BJ305" s="70" t="str">
        <f t="shared" si="131"/>
        <v/>
      </c>
      <c r="BK305" s="142" t="str">
        <f t="shared" si="132"/>
        <v xml:space="preserve"> </v>
      </c>
      <c r="BL305" s="104"/>
      <c r="BM305" s="68">
        <f>COUNTIF('Student Tracking'!G304:N304,"&gt;=1")</f>
        <v>0</v>
      </c>
      <c r="BN305" s="104">
        <f>COUNTIF('Student Tracking'!G304:N304,"0")</f>
        <v>0</v>
      </c>
      <c r="BO305" s="85">
        <f t="shared" si="133"/>
        <v>0</v>
      </c>
      <c r="BP305" s="104" t="str">
        <f t="shared" si="111"/>
        <v/>
      </c>
      <c r="BQ305" s="104" t="str">
        <f t="shared" si="112"/>
        <v/>
      </c>
      <c r="BR305" s="104" t="str">
        <f t="shared" si="134"/>
        <v/>
      </c>
      <c r="BS305" s="303" t="str">
        <f t="shared" si="135"/>
        <v/>
      </c>
      <c r="BT305" s="104"/>
      <c r="BU305" s="68" t="str">
        <f t="shared" si="113"/>
        <v/>
      </c>
      <c r="BV305" s="91" t="str">
        <f t="shared" si="114"/>
        <v/>
      </c>
      <c r="BW305" s="91" t="str">
        <f t="shared" si="115"/>
        <v/>
      </c>
      <c r="BX305" s="91" t="str">
        <f t="shared" si="116"/>
        <v/>
      </c>
      <c r="BY305" s="91" t="str">
        <f t="shared" si="117"/>
        <v/>
      </c>
    </row>
    <row r="306" spans="1:77" x14ac:dyDescent="0.35">
      <c r="A306" s="73">
        <f>'Student Tracking'!A305</f>
        <v>0</v>
      </c>
      <c r="B306" s="73">
        <f>'Student Tracking'!B305</f>
        <v>0</v>
      </c>
      <c r="C306" s="74">
        <f>'Student Tracking'!D305</f>
        <v>0</v>
      </c>
      <c r="D306" s="184" t="str">
        <f>IF('Student Tracking'!E305,'Student Tracking'!E305,"")</f>
        <v/>
      </c>
      <c r="E306" s="184" t="str">
        <f>IF('Student Tracking'!F305,'Student Tracking'!F305,"")</f>
        <v/>
      </c>
      <c r="F306" s="181"/>
      <c r="G306" s="39"/>
      <c r="H306" s="39"/>
      <c r="I306" s="39"/>
      <c r="J306" s="39"/>
      <c r="K306" s="39"/>
      <c r="L306" s="39"/>
      <c r="M306" s="39"/>
      <c r="N306" s="39"/>
      <c r="O306" s="39"/>
      <c r="P306" s="39"/>
      <c r="Q306" s="39"/>
      <c r="R306" s="39"/>
      <c r="S306" s="39"/>
      <c r="T306" s="39"/>
      <c r="U306" s="39"/>
      <c r="V306" s="39"/>
      <c r="W306" s="39"/>
      <c r="X306" s="39"/>
      <c r="Y306" s="39"/>
      <c r="Z306" s="39"/>
      <c r="AA306" s="181"/>
      <c r="AB306" s="39"/>
      <c r="AC306" s="39"/>
      <c r="AD306" s="39"/>
      <c r="AE306" s="39"/>
      <c r="AF306" s="39"/>
      <c r="AG306" s="39"/>
      <c r="AH306" s="39"/>
      <c r="AI306" s="39"/>
      <c r="AJ306" s="39"/>
      <c r="AK306" s="39"/>
      <c r="AL306" s="39"/>
      <c r="AM306" s="39"/>
      <c r="AN306" s="39"/>
      <c r="AO306" s="39"/>
      <c r="AP306" s="39"/>
      <c r="AQ306" s="39"/>
      <c r="AR306" s="39"/>
      <c r="AS306" s="39"/>
      <c r="AT306" s="39"/>
      <c r="AU306" s="39"/>
      <c r="AW306" s="145" t="str">
        <f t="shared" si="118"/>
        <v/>
      </c>
      <c r="AX306" s="146" t="str">
        <f t="shared" si="119"/>
        <v/>
      </c>
      <c r="AY306" s="147" t="str">
        <f t="shared" si="120"/>
        <v xml:space="preserve"> </v>
      </c>
      <c r="AZ306" s="145" t="str">
        <f t="shared" si="121"/>
        <v/>
      </c>
      <c r="BA306" s="146" t="str">
        <f t="shared" si="122"/>
        <v/>
      </c>
      <c r="BB306" s="147" t="str">
        <f t="shared" si="123"/>
        <v xml:space="preserve"> </v>
      </c>
      <c r="BC306" s="145" t="str">
        <f t="shared" si="124"/>
        <v/>
      </c>
      <c r="BD306" s="146" t="str">
        <f t="shared" si="125"/>
        <v/>
      </c>
      <c r="BE306" s="147" t="str">
        <f t="shared" si="126"/>
        <v xml:space="preserve"> </v>
      </c>
      <c r="BF306" s="145" t="str">
        <f t="shared" si="127"/>
        <v/>
      </c>
      <c r="BG306" s="146" t="str">
        <f t="shared" si="128"/>
        <v/>
      </c>
      <c r="BH306" s="148" t="str">
        <f t="shared" si="129"/>
        <v xml:space="preserve"> </v>
      </c>
      <c r="BI306" s="69" t="str">
        <f t="shared" si="130"/>
        <v/>
      </c>
      <c r="BJ306" s="70" t="str">
        <f t="shared" si="131"/>
        <v/>
      </c>
      <c r="BK306" s="142" t="str">
        <f t="shared" si="132"/>
        <v xml:space="preserve"> </v>
      </c>
      <c r="BL306" s="104"/>
      <c r="BM306" s="68">
        <f>COUNTIF('Student Tracking'!G305:N305,"&gt;=1")</f>
        <v>0</v>
      </c>
      <c r="BN306" s="104">
        <f>COUNTIF('Student Tracking'!G305:N305,"0")</f>
        <v>0</v>
      </c>
      <c r="BO306" s="85">
        <f t="shared" si="133"/>
        <v>0</v>
      </c>
      <c r="BP306" s="104" t="str">
        <f t="shared" si="111"/>
        <v/>
      </c>
      <c r="BQ306" s="104" t="str">
        <f t="shared" si="112"/>
        <v/>
      </c>
      <c r="BR306" s="104" t="str">
        <f t="shared" si="134"/>
        <v/>
      </c>
      <c r="BS306" s="303" t="str">
        <f t="shared" si="135"/>
        <v/>
      </c>
      <c r="BT306" s="104"/>
      <c r="BU306" s="68" t="str">
        <f t="shared" si="113"/>
        <v/>
      </c>
      <c r="BV306" s="91" t="str">
        <f t="shared" si="114"/>
        <v/>
      </c>
      <c r="BW306" s="91" t="str">
        <f t="shared" si="115"/>
        <v/>
      </c>
      <c r="BX306" s="91" t="str">
        <f t="shared" si="116"/>
        <v/>
      </c>
      <c r="BY306" s="91" t="str">
        <f t="shared" si="117"/>
        <v/>
      </c>
    </row>
    <row r="307" spans="1:77" x14ac:dyDescent="0.35">
      <c r="A307" s="73">
        <f>'Student Tracking'!A306</f>
        <v>0</v>
      </c>
      <c r="B307" s="73">
        <f>'Student Tracking'!B306</f>
        <v>0</v>
      </c>
      <c r="C307" s="74">
        <f>'Student Tracking'!D306</f>
        <v>0</v>
      </c>
      <c r="D307" s="184" t="str">
        <f>IF('Student Tracking'!E306,'Student Tracking'!E306,"")</f>
        <v/>
      </c>
      <c r="E307" s="184" t="str">
        <f>IF('Student Tracking'!F306,'Student Tracking'!F306,"")</f>
        <v/>
      </c>
      <c r="F307" s="182"/>
      <c r="G307" s="40"/>
      <c r="H307" s="40"/>
      <c r="I307" s="40"/>
      <c r="J307" s="40"/>
      <c r="K307" s="40"/>
      <c r="L307" s="40"/>
      <c r="M307" s="40"/>
      <c r="N307" s="40"/>
      <c r="O307" s="40"/>
      <c r="P307" s="40"/>
      <c r="Q307" s="40"/>
      <c r="R307" s="40"/>
      <c r="S307" s="40"/>
      <c r="T307" s="40"/>
      <c r="U307" s="40"/>
      <c r="V307" s="40"/>
      <c r="W307" s="40"/>
      <c r="X307" s="40"/>
      <c r="Y307" s="40"/>
      <c r="Z307" s="40"/>
      <c r="AA307" s="182"/>
      <c r="AB307" s="40"/>
      <c r="AC307" s="40"/>
      <c r="AD307" s="40"/>
      <c r="AE307" s="40"/>
      <c r="AF307" s="40"/>
      <c r="AG307" s="40"/>
      <c r="AH307" s="40"/>
      <c r="AI307" s="40"/>
      <c r="AJ307" s="40"/>
      <c r="AK307" s="40"/>
      <c r="AL307" s="40"/>
      <c r="AM307" s="40"/>
      <c r="AN307" s="40"/>
      <c r="AO307" s="40"/>
      <c r="AP307" s="40"/>
      <c r="AQ307" s="40"/>
      <c r="AR307" s="40"/>
      <c r="AS307" s="40"/>
      <c r="AT307" s="40"/>
      <c r="AU307" s="40"/>
      <c r="AW307" s="145" t="str">
        <f t="shared" si="118"/>
        <v/>
      </c>
      <c r="AX307" s="146" t="str">
        <f t="shared" si="119"/>
        <v/>
      </c>
      <c r="AY307" s="147" t="str">
        <f t="shared" si="120"/>
        <v xml:space="preserve"> </v>
      </c>
      <c r="AZ307" s="145" t="str">
        <f t="shared" si="121"/>
        <v/>
      </c>
      <c r="BA307" s="146" t="str">
        <f t="shared" si="122"/>
        <v/>
      </c>
      <c r="BB307" s="147" t="str">
        <f t="shared" si="123"/>
        <v xml:space="preserve"> </v>
      </c>
      <c r="BC307" s="145" t="str">
        <f t="shared" si="124"/>
        <v/>
      </c>
      <c r="BD307" s="146" t="str">
        <f t="shared" si="125"/>
        <v/>
      </c>
      <c r="BE307" s="147" t="str">
        <f t="shared" si="126"/>
        <v xml:space="preserve"> </v>
      </c>
      <c r="BF307" s="145" t="str">
        <f t="shared" si="127"/>
        <v/>
      </c>
      <c r="BG307" s="146" t="str">
        <f t="shared" si="128"/>
        <v/>
      </c>
      <c r="BH307" s="148" t="str">
        <f t="shared" si="129"/>
        <v xml:space="preserve"> </v>
      </c>
      <c r="BI307" s="69" t="str">
        <f t="shared" si="130"/>
        <v/>
      </c>
      <c r="BJ307" s="70" t="str">
        <f t="shared" si="131"/>
        <v/>
      </c>
      <c r="BK307" s="142" t="str">
        <f t="shared" si="132"/>
        <v xml:space="preserve"> </v>
      </c>
      <c r="BL307" s="104"/>
      <c r="BM307" s="68">
        <f>COUNTIF('Student Tracking'!G306:N306,"&gt;=1")</f>
        <v>0</v>
      </c>
      <c r="BN307" s="104">
        <f>COUNTIF('Student Tracking'!G306:N306,"0")</f>
        <v>0</v>
      </c>
      <c r="BO307" s="85">
        <f t="shared" si="133"/>
        <v>0</v>
      </c>
      <c r="BP307" s="104" t="str">
        <f t="shared" si="111"/>
        <v/>
      </c>
      <c r="BQ307" s="104" t="str">
        <f t="shared" si="112"/>
        <v/>
      </c>
      <c r="BR307" s="104" t="str">
        <f t="shared" si="134"/>
        <v/>
      </c>
      <c r="BS307" s="303" t="str">
        <f t="shared" si="135"/>
        <v/>
      </c>
      <c r="BT307" s="104"/>
      <c r="BU307" s="68" t="str">
        <f t="shared" si="113"/>
        <v/>
      </c>
      <c r="BV307" s="91" t="str">
        <f t="shared" si="114"/>
        <v/>
      </c>
      <c r="BW307" s="91" t="str">
        <f t="shared" si="115"/>
        <v/>
      </c>
      <c r="BX307" s="91" t="str">
        <f t="shared" si="116"/>
        <v/>
      </c>
      <c r="BY307" s="91" t="str">
        <f t="shared" si="117"/>
        <v/>
      </c>
    </row>
    <row r="308" spans="1:77" x14ac:dyDescent="0.35">
      <c r="A308" s="73">
        <f>'Student Tracking'!A307</f>
        <v>0</v>
      </c>
      <c r="B308" s="73">
        <f>'Student Tracking'!B307</f>
        <v>0</v>
      </c>
      <c r="C308" s="74">
        <f>'Student Tracking'!D307</f>
        <v>0</v>
      </c>
      <c r="D308" s="184" t="str">
        <f>IF('Student Tracking'!E307,'Student Tracking'!E307,"")</f>
        <v/>
      </c>
      <c r="E308" s="184" t="str">
        <f>IF('Student Tracking'!F307,'Student Tracking'!F307,"")</f>
        <v/>
      </c>
      <c r="F308" s="181"/>
      <c r="G308" s="39"/>
      <c r="H308" s="39"/>
      <c r="I308" s="39"/>
      <c r="J308" s="39"/>
      <c r="K308" s="39"/>
      <c r="L308" s="39"/>
      <c r="M308" s="39"/>
      <c r="N308" s="39"/>
      <c r="O308" s="39"/>
      <c r="P308" s="39"/>
      <c r="Q308" s="39"/>
      <c r="R308" s="39"/>
      <c r="S308" s="39"/>
      <c r="T308" s="39"/>
      <c r="U308" s="39"/>
      <c r="V308" s="39"/>
      <c r="W308" s="39"/>
      <c r="X308" s="39"/>
      <c r="Y308" s="39"/>
      <c r="Z308" s="39"/>
      <c r="AA308" s="181"/>
      <c r="AB308" s="39"/>
      <c r="AC308" s="39"/>
      <c r="AD308" s="39"/>
      <c r="AE308" s="39"/>
      <c r="AF308" s="39"/>
      <c r="AG308" s="39"/>
      <c r="AH308" s="39"/>
      <c r="AI308" s="39"/>
      <c r="AJ308" s="39"/>
      <c r="AK308" s="39"/>
      <c r="AL308" s="39"/>
      <c r="AM308" s="39"/>
      <c r="AN308" s="39"/>
      <c r="AO308" s="39"/>
      <c r="AP308" s="39"/>
      <c r="AQ308" s="39"/>
      <c r="AR308" s="39"/>
      <c r="AS308" s="39"/>
      <c r="AT308" s="39"/>
      <c r="AU308" s="39"/>
      <c r="AW308" s="145" t="str">
        <f t="shared" si="118"/>
        <v/>
      </c>
      <c r="AX308" s="146" t="str">
        <f t="shared" si="119"/>
        <v/>
      </c>
      <c r="AY308" s="147" t="str">
        <f t="shared" si="120"/>
        <v xml:space="preserve"> </v>
      </c>
      <c r="AZ308" s="145" t="str">
        <f t="shared" si="121"/>
        <v/>
      </c>
      <c r="BA308" s="146" t="str">
        <f t="shared" si="122"/>
        <v/>
      </c>
      <c r="BB308" s="147" t="str">
        <f t="shared" si="123"/>
        <v xml:space="preserve"> </v>
      </c>
      <c r="BC308" s="145" t="str">
        <f t="shared" si="124"/>
        <v/>
      </c>
      <c r="BD308" s="146" t="str">
        <f t="shared" si="125"/>
        <v/>
      </c>
      <c r="BE308" s="147" t="str">
        <f t="shared" si="126"/>
        <v xml:space="preserve"> </v>
      </c>
      <c r="BF308" s="145" t="str">
        <f t="shared" si="127"/>
        <v/>
      </c>
      <c r="BG308" s="146" t="str">
        <f t="shared" si="128"/>
        <v/>
      </c>
      <c r="BH308" s="148" t="str">
        <f t="shared" si="129"/>
        <v xml:space="preserve"> </v>
      </c>
      <c r="BI308" s="69" t="str">
        <f t="shared" si="130"/>
        <v/>
      </c>
      <c r="BJ308" s="70" t="str">
        <f t="shared" si="131"/>
        <v/>
      </c>
      <c r="BK308" s="142" t="str">
        <f t="shared" si="132"/>
        <v xml:space="preserve"> </v>
      </c>
      <c r="BL308" s="104"/>
      <c r="BM308" s="68">
        <f>COUNTIF('Student Tracking'!G307:N307,"&gt;=1")</f>
        <v>0</v>
      </c>
      <c r="BN308" s="104">
        <f>COUNTIF('Student Tracking'!G307:N307,"0")</f>
        <v>0</v>
      </c>
      <c r="BO308" s="85">
        <f t="shared" si="133"/>
        <v>0</v>
      </c>
      <c r="BP308" s="104" t="str">
        <f t="shared" si="111"/>
        <v/>
      </c>
      <c r="BQ308" s="104" t="str">
        <f t="shared" si="112"/>
        <v/>
      </c>
      <c r="BR308" s="104" t="str">
        <f t="shared" si="134"/>
        <v/>
      </c>
      <c r="BS308" s="303" t="str">
        <f t="shared" si="135"/>
        <v/>
      </c>
      <c r="BT308" s="104"/>
      <c r="BU308" s="68" t="str">
        <f t="shared" si="113"/>
        <v/>
      </c>
      <c r="BV308" s="91" t="str">
        <f t="shared" si="114"/>
        <v/>
      </c>
      <c r="BW308" s="91" t="str">
        <f t="shared" si="115"/>
        <v/>
      </c>
      <c r="BX308" s="91" t="str">
        <f t="shared" si="116"/>
        <v/>
      </c>
      <c r="BY308" s="91" t="str">
        <f t="shared" si="117"/>
        <v/>
      </c>
    </row>
    <row r="309" spans="1:77" x14ac:dyDescent="0.35">
      <c r="A309" s="73">
        <f>'Student Tracking'!A308</f>
        <v>0</v>
      </c>
      <c r="B309" s="73">
        <f>'Student Tracking'!B308</f>
        <v>0</v>
      </c>
      <c r="C309" s="74">
        <f>'Student Tracking'!D308</f>
        <v>0</v>
      </c>
      <c r="D309" s="184" t="str">
        <f>IF('Student Tracking'!E308,'Student Tracking'!E308,"")</f>
        <v/>
      </c>
      <c r="E309" s="184" t="str">
        <f>IF('Student Tracking'!F308,'Student Tracking'!F308,"")</f>
        <v/>
      </c>
      <c r="F309" s="182"/>
      <c r="G309" s="40"/>
      <c r="H309" s="40"/>
      <c r="I309" s="40"/>
      <c r="J309" s="40"/>
      <c r="K309" s="40"/>
      <c r="L309" s="40"/>
      <c r="M309" s="40"/>
      <c r="N309" s="40"/>
      <c r="O309" s="40"/>
      <c r="P309" s="40"/>
      <c r="Q309" s="40"/>
      <c r="R309" s="40"/>
      <c r="S309" s="40"/>
      <c r="T309" s="40"/>
      <c r="U309" s="40"/>
      <c r="V309" s="40"/>
      <c r="W309" s="40"/>
      <c r="X309" s="40"/>
      <c r="Y309" s="40"/>
      <c r="Z309" s="40"/>
      <c r="AA309" s="182"/>
      <c r="AB309" s="40"/>
      <c r="AC309" s="40"/>
      <c r="AD309" s="40"/>
      <c r="AE309" s="40"/>
      <c r="AF309" s="40"/>
      <c r="AG309" s="40"/>
      <c r="AH309" s="40"/>
      <c r="AI309" s="40"/>
      <c r="AJ309" s="40"/>
      <c r="AK309" s="40"/>
      <c r="AL309" s="40"/>
      <c r="AM309" s="40"/>
      <c r="AN309" s="40"/>
      <c r="AO309" s="40"/>
      <c r="AP309" s="40"/>
      <c r="AQ309" s="40"/>
      <c r="AR309" s="40"/>
      <c r="AS309" s="40"/>
      <c r="AT309" s="40"/>
      <c r="AU309" s="40"/>
      <c r="AW309" s="145" t="str">
        <f t="shared" si="118"/>
        <v/>
      </c>
      <c r="AX309" s="146" t="str">
        <f t="shared" si="119"/>
        <v/>
      </c>
      <c r="AY309" s="147" t="str">
        <f t="shared" si="120"/>
        <v xml:space="preserve"> </v>
      </c>
      <c r="AZ309" s="145" t="str">
        <f t="shared" si="121"/>
        <v/>
      </c>
      <c r="BA309" s="146" t="str">
        <f t="shared" si="122"/>
        <v/>
      </c>
      <c r="BB309" s="147" t="str">
        <f t="shared" si="123"/>
        <v xml:space="preserve"> </v>
      </c>
      <c r="BC309" s="145" t="str">
        <f t="shared" si="124"/>
        <v/>
      </c>
      <c r="BD309" s="146" t="str">
        <f t="shared" si="125"/>
        <v/>
      </c>
      <c r="BE309" s="147" t="str">
        <f t="shared" si="126"/>
        <v xml:space="preserve"> </v>
      </c>
      <c r="BF309" s="145" t="str">
        <f t="shared" si="127"/>
        <v/>
      </c>
      <c r="BG309" s="146" t="str">
        <f t="shared" si="128"/>
        <v/>
      </c>
      <c r="BH309" s="148" t="str">
        <f t="shared" si="129"/>
        <v xml:space="preserve"> </v>
      </c>
      <c r="BI309" s="69" t="str">
        <f t="shared" si="130"/>
        <v/>
      </c>
      <c r="BJ309" s="70" t="str">
        <f t="shared" si="131"/>
        <v/>
      </c>
      <c r="BK309" s="142" t="str">
        <f t="shared" si="132"/>
        <v xml:space="preserve"> </v>
      </c>
      <c r="BL309" s="104"/>
      <c r="BM309" s="68">
        <f>COUNTIF('Student Tracking'!G308:N308,"&gt;=1")</f>
        <v>0</v>
      </c>
      <c r="BN309" s="104">
        <f>COUNTIF('Student Tracking'!G308:N308,"0")</f>
        <v>0</v>
      </c>
      <c r="BO309" s="85">
        <f t="shared" si="133"/>
        <v>0</v>
      </c>
      <c r="BP309" s="104" t="str">
        <f t="shared" si="111"/>
        <v/>
      </c>
      <c r="BQ309" s="104" t="str">
        <f t="shared" si="112"/>
        <v/>
      </c>
      <c r="BR309" s="104" t="str">
        <f t="shared" si="134"/>
        <v/>
      </c>
      <c r="BS309" s="303" t="str">
        <f t="shared" si="135"/>
        <v/>
      </c>
      <c r="BT309" s="104"/>
      <c r="BU309" s="68" t="str">
        <f t="shared" si="113"/>
        <v/>
      </c>
      <c r="BV309" s="91" t="str">
        <f t="shared" si="114"/>
        <v/>
      </c>
      <c r="BW309" s="91" t="str">
        <f t="shared" si="115"/>
        <v/>
      </c>
      <c r="BX309" s="91" t="str">
        <f t="shared" si="116"/>
        <v/>
      </c>
      <c r="BY309" s="91" t="str">
        <f t="shared" si="117"/>
        <v/>
      </c>
    </row>
    <row r="310" spans="1:77" x14ac:dyDescent="0.35">
      <c r="A310" s="73">
        <f>'Student Tracking'!A309</f>
        <v>0</v>
      </c>
      <c r="B310" s="73">
        <f>'Student Tracking'!B309</f>
        <v>0</v>
      </c>
      <c r="C310" s="74">
        <f>'Student Tracking'!D309</f>
        <v>0</v>
      </c>
      <c r="D310" s="184" t="str">
        <f>IF('Student Tracking'!E309,'Student Tracking'!E309,"")</f>
        <v/>
      </c>
      <c r="E310" s="184" t="str">
        <f>IF('Student Tracking'!F309,'Student Tracking'!F309,"")</f>
        <v/>
      </c>
      <c r="F310" s="181"/>
      <c r="G310" s="39"/>
      <c r="H310" s="39"/>
      <c r="I310" s="39"/>
      <c r="J310" s="39"/>
      <c r="K310" s="39"/>
      <c r="L310" s="39"/>
      <c r="M310" s="39"/>
      <c r="N310" s="39"/>
      <c r="O310" s="39"/>
      <c r="P310" s="39"/>
      <c r="Q310" s="39"/>
      <c r="R310" s="39"/>
      <c r="S310" s="39"/>
      <c r="T310" s="39"/>
      <c r="U310" s="39"/>
      <c r="V310" s="39"/>
      <c r="W310" s="39"/>
      <c r="X310" s="39"/>
      <c r="Y310" s="39"/>
      <c r="Z310" s="39"/>
      <c r="AA310" s="181"/>
      <c r="AB310" s="39"/>
      <c r="AC310" s="39"/>
      <c r="AD310" s="39"/>
      <c r="AE310" s="39"/>
      <c r="AF310" s="39"/>
      <c r="AG310" s="39"/>
      <c r="AH310" s="39"/>
      <c r="AI310" s="39"/>
      <c r="AJ310" s="39"/>
      <c r="AK310" s="39"/>
      <c r="AL310" s="39"/>
      <c r="AM310" s="39"/>
      <c r="AN310" s="39"/>
      <c r="AO310" s="39"/>
      <c r="AP310" s="39"/>
      <c r="AQ310" s="39"/>
      <c r="AR310" s="39"/>
      <c r="AS310" s="39"/>
      <c r="AT310" s="39"/>
      <c r="AU310" s="39"/>
      <c r="AW310" s="145" t="str">
        <f t="shared" si="118"/>
        <v/>
      </c>
      <c r="AX310" s="146" t="str">
        <f t="shared" si="119"/>
        <v/>
      </c>
      <c r="AY310" s="147" t="str">
        <f t="shared" si="120"/>
        <v xml:space="preserve"> </v>
      </c>
      <c r="AZ310" s="145" t="str">
        <f t="shared" si="121"/>
        <v/>
      </c>
      <c r="BA310" s="146" t="str">
        <f t="shared" si="122"/>
        <v/>
      </c>
      <c r="BB310" s="147" t="str">
        <f t="shared" si="123"/>
        <v xml:space="preserve"> </v>
      </c>
      <c r="BC310" s="145" t="str">
        <f t="shared" si="124"/>
        <v/>
      </c>
      <c r="BD310" s="146" t="str">
        <f t="shared" si="125"/>
        <v/>
      </c>
      <c r="BE310" s="147" t="str">
        <f t="shared" si="126"/>
        <v xml:space="preserve"> </v>
      </c>
      <c r="BF310" s="145" t="str">
        <f t="shared" si="127"/>
        <v/>
      </c>
      <c r="BG310" s="146" t="str">
        <f t="shared" si="128"/>
        <v/>
      </c>
      <c r="BH310" s="148" t="str">
        <f t="shared" si="129"/>
        <v xml:space="preserve"> </v>
      </c>
      <c r="BI310" s="69" t="str">
        <f t="shared" si="130"/>
        <v/>
      </c>
      <c r="BJ310" s="70" t="str">
        <f t="shared" si="131"/>
        <v/>
      </c>
      <c r="BK310" s="142" t="str">
        <f t="shared" si="132"/>
        <v xml:space="preserve"> </v>
      </c>
      <c r="BL310" s="104"/>
      <c r="BM310" s="68">
        <f>COUNTIF('Student Tracking'!G309:N309,"&gt;=1")</f>
        <v>0</v>
      </c>
      <c r="BN310" s="104">
        <f>COUNTIF('Student Tracking'!G309:N309,"0")</f>
        <v>0</v>
      </c>
      <c r="BO310" s="85">
        <f t="shared" si="133"/>
        <v>0</v>
      </c>
      <c r="BP310" s="104" t="str">
        <f t="shared" si="111"/>
        <v/>
      </c>
      <c r="BQ310" s="104" t="str">
        <f t="shared" si="112"/>
        <v/>
      </c>
      <c r="BR310" s="104" t="str">
        <f t="shared" si="134"/>
        <v/>
      </c>
      <c r="BS310" s="303" t="str">
        <f t="shared" si="135"/>
        <v/>
      </c>
      <c r="BT310" s="104"/>
      <c r="BU310" s="68" t="str">
        <f t="shared" si="113"/>
        <v/>
      </c>
      <c r="BV310" s="91" t="str">
        <f t="shared" si="114"/>
        <v/>
      </c>
      <c r="BW310" s="91" t="str">
        <f t="shared" si="115"/>
        <v/>
      </c>
      <c r="BX310" s="91" t="str">
        <f t="shared" si="116"/>
        <v/>
      </c>
      <c r="BY310" s="91" t="str">
        <f t="shared" si="117"/>
        <v/>
      </c>
    </row>
    <row r="311" spans="1:77" x14ac:dyDescent="0.35">
      <c r="A311" s="73">
        <f>'Student Tracking'!A310</f>
        <v>0</v>
      </c>
      <c r="B311" s="73">
        <f>'Student Tracking'!B310</f>
        <v>0</v>
      </c>
      <c r="C311" s="74">
        <f>'Student Tracking'!D310</f>
        <v>0</v>
      </c>
      <c r="D311" s="184" t="str">
        <f>IF('Student Tracking'!E310,'Student Tracking'!E310,"")</f>
        <v/>
      </c>
      <c r="E311" s="184" t="str">
        <f>IF('Student Tracking'!F310,'Student Tracking'!F310,"")</f>
        <v/>
      </c>
      <c r="F311" s="182"/>
      <c r="G311" s="40"/>
      <c r="H311" s="40"/>
      <c r="I311" s="40"/>
      <c r="J311" s="40"/>
      <c r="K311" s="40"/>
      <c r="L311" s="40"/>
      <c r="M311" s="40"/>
      <c r="N311" s="40"/>
      <c r="O311" s="40"/>
      <c r="P311" s="40"/>
      <c r="Q311" s="40"/>
      <c r="R311" s="40"/>
      <c r="S311" s="40"/>
      <c r="T311" s="40"/>
      <c r="U311" s="40"/>
      <c r="V311" s="40"/>
      <c r="W311" s="40"/>
      <c r="X311" s="40"/>
      <c r="Y311" s="40"/>
      <c r="Z311" s="40"/>
      <c r="AA311" s="182"/>
      <c r="AB311" s="40"/>
      <c r="AC311" s="40"/>
      <c r="AD311" s="40"/>
      <c r="AE311" s="40"/>
      <c r="AF311" s="40"/>
      <c r="AG311" s="40"/>
      <c r="AH311" s="40"/>
      <c r="AI311" s="40"/>
      <c r="AJ311" s="40"/>
      <c r="AK311" s="40"/>
      <c r="AL311" s="40"/>
      <c r="AM311" s="40"/>
      <c r="AN311" s="40"/>
      <c r="AO311" s="40"/>
      <c r="AP311" s="40"/>
      <c r="AQ311" s="40"/>
      <c r="AR311" s="40"/>
      <c r="AS311" s="40"/>
      <c r="AT311" s="40"/>
      <c r="AU311" s="40"/>
      <c r="AW311" s="145" t="str">
        <f t="shared" si="118"/>
        <v/>
      </c>
      <c r="AX311" s="146" t="str">
        <f t="shared" si="119"/>
        <v/>
      </c>
      <c r="AY311" s="147" t="str">
        <f t="shared" si="120"/>
        <v xml:space="preserve"> </v>
      </c>
      <c r="AZ311" s="145" t="str">
        <f t="shared" si="121"/>
        <v/>
      </c>
      <c r="BA311" s="146" t="str">
        <f t="shared" si="122"/>
        <v/>
      </c>
      <c r="BB311" s="147" t="str">
        <f t="shared" si="123"/>
        <v xml:space="preserve"> </v>
      </c>
      <c r="BC311" s="145" t="str">
        <f t="shared" si="124"/>
        <v/>
      </c>
      <c r="BD311" s="146" t="str">
        <f t="shared" si="125"/>
        <v/>
      </c>
      <c r="BE311" s="147" t="str">
        <f t="shared" si="126"/>
        <v xml:space="preserve"> </v>
      </c>
      <c r="BF311" s="145" t="str">
        <f t="shared" si="127"/>
        <v/>
      </c>
      <c r="BG311" s="146" t="str">
        <f t="shared" si="128"/>
        <v/>
      </c>
      <c r="BH311" s="148" t="str">
        <f t="shared" si="129"/>
        <v xml:space="preserve"> </v>
      </c>
      <c r="BI311" s="69" t="str">
        <f t="shared" si="130"/>
        <v/>
      </c>
      <c r="BJ311" s="70" t="str">
        <f t="shared" si="131"/>
        <v/>
      </c>
      <c r="BK311" s="142" t="str">
        <f t="shared" si="132"/>
        <v xml:space="preserve"> </v>
      </c>
      <c r="BL311" s="104"/>
      <c r="BM311" s="68">
        <f>COUNTIF('Student Tracking'!G310:N310,"&gt;=1")</f>
        <v>0</v>
      </c>
      <c r="BN311" s="104">
        <f>COUNTIF('Student Tracking'!G310:N310,"0")</f>
        <v>0</v>
      </c>
      <c r="BO311" s="85">
        <f t="shared" si="133"/>
        <v>0</v>
      </c>
      <c r="BP311" s="104" t="str">
        <f t="shared" si="111"/>
        <v/>
      </c>
      <c r="BQ311" s="104" t="str">
        <f t="shared" si="112"/>
        <v/>
      </c>
      <c r="BR311" s="104" t="str">
        <f t="shared" si="134"/>
        <v/>
      </c>
      <c r="BS311" s="303" t="str">
        <f t="shared" si="135"/>
        <v/>
      </c>
      <c r="BT311" s="104"/>
      <c r="BU311" s="68" t="str">
        <f t="shared" si="113"/>
        <v/>
      </c>
      <c r="BV311" s="91" t="str">
        <f t="shared" si="114"/>
        <v/>
      </c>
      <c r="BW311" s="91" t="str">
        <f t="shared" si="115"/>
        <v/>
      </c>
      <c r="BX311" s="91" t="str">
        <f t="shared" si="116"/>
        <v/>
      </c>
      <c r="BY311" s="91" t="str">
        <f t="shared" si="117"/>
        <v/>
      </c>
    </row>
    <row r="312" spans="1:77" x14ac:dyDescent="0.35">
      <c r="A312" s="73">
        <f>'Student Tracking'!A311</f>
        <v>0</v>
      </c>
      <c r="B312" s="73">
        <f>'Student Tracking'!B311</f>
        <v>0</v>
      </c>
      <c r="C312" s="74">
        <f>'Student Tracking'!D311</f>
        <v>0</v>
      </c>
      <c r="D312" s="184" t="str">
        <f>IF('Student Tracking'!E311,'Student Tracking'!E311,"")</f>
        <v/>
      </c>
      <c r="E312" s="184" t="str">
        <f>IF('Student Tracking'!F311,'Student Tracking'!F311,"")</f>
        <v/>
      </c>
      <c r="F312" s="181"/>
      <c r="G312" s="39"/>
      <c r="H312" s="39"/>
      <c r="I312" s="39"/>
      <c r="J312" s="39"/>
      <c r="K312" s="39"/>
      <c r="L312" s="39"/>
      <c r="M312" s="39"/>
      <c r="N312" s="39"/>
      <c r="O312" s="39"/>
      <c r="P312" s="39"/>
      <c r="Q312" s="39"/>
      <c r="R312" s="39"/>
      <c r="S312" s="39"/>
      <c r="T312" s="39"/>
      <c r="U312" s="39"/>
      <c r="V312" s="39"/>
      <c r="W312" s="39"/>
      <c r="X312" s="39"/>
      <c r="Y312" s="39"/>
      <c r="Z312" s="39"/>
      <c r="AA312" s="181"/>
      <c r="AB312" s="39"/>
      <c r="AC312" s="39"/>
      <c r="AD312" s="39"/>
      <c r="AE312" s="39"/>
      <c r="AF312" s="39"/>
      <c r="AG312" s="39"/>
      <c r="AH312" s="39"/>
      <c r="AI312" s="39"/>
      <c r="AJ312" s="39"/>
      <c r="AK312" s="39"/>
      <c r="AL312" s="39"/>
      <c r="AM312" s="39"/>
      <c r="AN312" s="39"/>
      <c r="AO312" s="39"/>
      <c r="AP312" s="39"/>
      <c r="AQ312" s="39"/>
      <c r="AR312" s="39"/>
      <c r="AS312" s="39"/>
      <c r="AT312" s="39"/>
      <c r="AU312" s="39"/>
      <c r="AW312" s="145" t="str">
        <f t="shared" si="118"/>
        <v/>
      </c>
      <c r="AX312" s="146" t="str">
        <f t="shared" si="119"/>
        <v/>
      </c>
      <c r="AY312" s="147" t="str">
        <f t="shared" si="120"/>
        <v xml:space="preserve"> </v>
      </c>
      <c r="AZ312" s="145" t="str">
        <f t="shared" si="121"/>
        <v/>
      </c>
      <c r="BA312" s="146" t="str">
        <f t="shared" si="122"/>
        <v/>
      </c>
      <c r="BB312" s="147" t="str">
        <f t="shared" si="123"/>
        <v xml:space="preserve"> </v>
      </c>
      <c r="BC312" s="145" t="str">
        <f t="shared" si="124"/>
        <v/>
      </c>
      <c r="BD312" s="146" t="str">
        <f t="shared" si="125"/>
        <v/>
      </c>
      <c r="BE312" s="147" t="str">
        <f t="shared" si="126"/>
        <v xml:space="preserve"> </v>
      </c>
      <c r="BF312" s="145" t="str">
        <f t="shared" si="127"/>
        <v/>
      </c>
      <c r="BG312" s="146" t="str">
        <f t="shared" si="128"/>
        <v/>
      </c>
      <c r="BH312" s="148" t="str">
        <f t="shared" si="129"/>
        <v xml:space="preserve"> </v>
      </c>
      <c r="BI312" s="69" t="str">
        <f t="shared" si="130"/>
        <v/>
      </c>
      <c r="BJ312" s="70" t="str">
        <f t="shared" si="131"/>
        <v/>
      </c>
      <c r="BK312" s="142" t="str">
        <f t="shared" si="132"/>
        <v xml:space="preserve"> </v>
      </c>
      <c r="BL312" s="104"/>
      <c r="BM312" s="68">
        <f>COUNTIF('Student Tracking'!G311:N311,"&gt;=1")</f>
        <v>0</v>
      </c>
      <c r="BN312" s="104">
        <f>COUNTIF('Student Tracking'!G311:N311,"0")</f>
        <v>0</v>
      </c>
      <c r="BO312" s="85">
        <f t="shared" si="133"/>
        <v>0</v>
      </c>
      <c r="BP312" s="104" t="str">
        <f t="shared" si="111"/>
        <v/>
      </c>
      <c r="BQ312" s="104" t="str">
        <f t="shared" si="112"/>
        <v/>
      </c>
      <c r="BR312" s="104" t="str">
        <f t="shared" si="134"/>
        <v/>
      </c>
      <c r="BS312" s="303" t="str">
        <f t="shared" si="135"/>
        <v/>
      </c>
      <c r="BT312" s="104"/>
      <c r="BU312" s="68" t="str">
        <f t="shared" si="113"/>
        <v/>
      </c>
      <c r="BV312" s="91" t="str">
        <f t="shared" si="114"/>
        <v/>
      </c>
      <c r="BW312" s="91" t="str">
        <f t="shared" si="115"/>
        <v/>
      </c>
      <c r="BX312" s="91" t="str">
        <f t="shared" si="116"/>
        <v/>
      </c>
      <c r="BY312" s="91" t="str">
        <f t="shared" si="117"/>
        <v/>
      </c>
    </row>
    <row r="313" spans="1:77" x14ac:dyDescent="0.35">
      <c r="A313" s="73">
        <f>'Student Tracking'!A312</f>
        <v>0</v>
      </c>
      <c r="B313" s="73">
        <f>'Student Tracking'!B312</f>
        <v>0</v>
      </c>
      <c r="C313" s="74">
        <f>'Student Tracking'!D312</f>
        <v>0</v>
      </c>
      <c r="D313" s="184" t="str">
        <f>IF('Student Tracking'!E312,'Student Tracking'!E312,"")</f>
        <v/>
      </c>
      <c r="E313" s="184" t="str">
        <f>IF('Student Tracking'!F312,'Student Tracking'!F312,"")</f>
        <v/>
      </c>
      <c r="F313" s="182"/>
      <c r="G313" s="40"/>
      <c r="H313" s="40"/>
      <c r="I313" s="40"/>
      <c r="J313" s="40"/>
      <c r="K313" s="40"/>
      <c r="L313" s="40"/>
      <c r="M313" s="40"/>
      <c r="N313" s="40"/>
      <c r="O313" s="40"/>
      <c r="P313" s="40"/>
      <c r="Q313" s="40"/>
      <c r="R313" s="40"/>
      <c r="S313" s="40"/>
      <c r="T313" s="40"/>
      <c r="U313" s="40"/>
      <c r="V313" s="40"/>
      <c r="W313" s="40"/>
      <c r="X313" s="40"/>
      <c r="Y313" s="40"/>
      <c r="Z313" s="40"/>
      <c r="AA313" s="182"/>
      <c r="AB313" s="40"/>
      <c r="AC313" s="40"/>
      <c r="AD313" s="40"/>
      <c r="AE313" s="40"/>
      <c r="AF313" s="40"/>
      <c r="AG313" s="40"/>
      <c r="AH313" s="40"/>
      <c r="AI313" s="40"/>
      <c r="AJ313" s="40"/>
      <c r="AK313" s="40"/>
      <c r="AL313" s="40"/>
      <c r="AM313" s="40"/>
      <c r="AN313" s="40"/>
      <c r="AO313" s="40"/>
      <c r="AP313" s="40"/>
      <c r="AQ313" s="40"/>
      <c r="AR313" s="40"/>
      <c r="AS313" s="40"/>
      <c r="AT313" s="40"/>
      <c r="AU313" s="40"/>
      <c r="AW313" s="145" t="str">
        <f t="shared" si="118"/>
        <v/>
      </c>
      <c r="AX313" s="146" t="str">
        <f t="shared" si="119"/>
        <v/>
      </c>
      <c r="AY313" s="147" t="str">
        <f t="shared" si="120"/>
        <v xml:space="preserve"> </v>
      </c>
      <c r="AZ313" s="145" t="str">
        <f t="shared" si="121"/>
        <v/>
      </c>
      <c r="BA313" s="146" t="str">
        <f t="shared" si="122"/>
        <v/>
      </c>
      <c r="BB313" s="147" t="str">
        <f t="shared" si="123"/>
        <v xml:space="preserve"> </v>
      </c>
      <c r="BC313" s="145" t="str">
        <f t="shared" si="124"/>
        <v/>
      </c>
      <c r="BD313" s="146" t="str">
        <f t="shared" si="125"/>
        <v/>
      </c>
      <c r="BE313" s="147" t="str">
        <f t="shared" si="126"/>
        <v xml:space="preserve"> </v>
      </c>
      <c r="BF313" s="145" t="str">
        <f t="shared" si="127"/>
        <v/>
      </c>
      <c r="BG313" s="146" t="str">
        <f t="shared" si="128"/>
        <v/>
      </c>
      <c r="BH313" s="148" t="str">
        <f t="shared" si="129"/>
        <v xml:space="preserve"> </v>
      </c>
      <c r="BI313" s="69" t="str">
        <f t="shared" si="130"/>
        <v/>
      </c>
      <c r="BJ313" s="70" t="str">
        <f t="shared" si="131"/>
        <v/>
      </c>
      <c r="BK313" s="142" t="str">
        <f t="shared" si="132"/>
        <v xml:space="preserve"> </v>
      </c>
      <c r="BL313" s="104"/>
      <c r="BM313" s="68">
        <f>COUNTIF('Student Tracking'!G312:N312,"&gt;=1")</f>
        <v>0</v>
      </c>
      <c r="BN313" s="104">
        <f>COUNTIF('Student Tracking'!G312:N312,"0")</f>
        <v>0</v>
      </c>
      <c r="BO313" s="85">
        <f t="shared" si="133"/>
        <v>0</v>
      </c>
      <c r="BP313" s="104" t="str">
        <f t="shared" si="111"/>
        <v/>
      </c>
      <c r="BQ313" s="104" t="str">
        <f t="shared" si="112"/>
        <v/>
      </c>
      <c r="BR313" s="104" t="str">
        <f t="shared" si="134"/>
        <v/>
      </c>
      <c r="BS313" s="303" t="str">
        <f t="shared" si="135"/>
        <v/>
      </c>
      <c r="BT313" s="104"/>
      <c r="BU313" s="68" t="str">
        <f t="shared" si="113"/>
        <v/>
      </c>
      <c r="BV313" s="91" t="str">
        <f t="shared" si="114"/>
        <v/>
      </c>
      <c r="BW313" s="91" t="str">
        <f t="shared" si="115"/>
        <v/>
      </c>
      <c r="BX313" s="91" t="str">
        <f t="shared" si="116"/>
        <v/>
      </c>
      <c r="BY313" s="91" t="str">
        <f t="shared" si="117"/>
        <v/>
      </c>
    </row>
    <row r="314" spans="1:77" x14ac:dyDescent="0.35">
      <c r="A314" s="73">
        <f>'Student Tracking'!A313</f>
        <v>0</v>
      </c>
      <c r="B314" s="73">
        <f>'Student Tracking'!B313</f>
        <v>0</v>
      </c>
      <c r="C314" s="74">
        <f>'Student Tracking'!D313</f>
        <v>0</v>
      </c>
      <c r="D314" s="184" t="str">
        <f>IF('Student Tracking'!E313,'Student Tracking'!E313,"")</f>
        <v/>
      </c>
      <c r="E314" s="184" t="str">
        <f>IF('Student Tracking'!F313,'Student Tracking'!F313,"")</f>
        <v/>
      </c>
      <c r="F314" s="181"/>
      <c r="G314" s="39"/>
      <c r="H314" s="39"/>
      <c r="I314" s="39"/>
      <c r="J314" s="39"/>
      <c r="K314" s="39"/>
      <c r="L314" s="39"/>
      <c r="M314" s="39"/>
      <c r="N314" s="39"/>
      <c r="O314" s="39"/>
      <c r="P314" s="39"/>
      <c r="Q314" s="39"/>
      <c r="R314" s="39"/>
      <c r="S314" s="39"/>
      <c r="T314" s="39"/>
      <c r="U314" s="39"/>
      <c r="V314" s="39"/>
      <c r="W314" s="39"/>
      <c r="X314" s="39"/>
      <c r="Y314" s="39"/>
      <c r="Z314" s="39"/>
      <c r="AA314" s="181"/>
      <c r="AB314" s="39"/>
      <c r="AC314" s="39"/>
      <c r="AD314" s="39"/>
      <c r="AE314" s="39"/>
      <c r="AF314" s="39"/>
      <c r="AG314" s="39"/>
      <c r="AH314" s="39"/>
      <c r="AI314" s="39"/>
      <c r="AJ314" s="39"/>
      <c r="AK314" s="39"/>
      <c r="AL314" s="39"/>
      <c r="AM314" s="39"/>
      <c r="AN314" s="39"/>
      <c r="AO314" s="39"/>
      <c r="AP314" s="39"/>
      <c r="AQ314" s="39"/>
      <c r="AR314" s="39"/>
      <c r="AS314" s="39"/>
      <c r="AT314" s="39"/>
      <c r="AU314" s="39"/>
      <c r="AW314" s="145" t="str">
        <f t="shared" si="118"/>
        <v/>
      </c>
      <c r="AX314" s="146" t="str">
        <f t="shared" si="119"/>
        <v/>
      </c>
      <c r="AY314" s="147" t="str">
        <f t="shared" si="120"/>
        <v xml:space="preserve"> </v>
      </c>
      <c r="AZ314" s="145" t="str">
        <f t="shared" si="121"/>
        <v/>
      </c>
      <c r="BA314" s="146" t="str">
        <f t="shared" si="122"/>
        <v/>
      </c>
      <c r="BB314" s="147" t="str">
        <f t="shared" si="123"/>
        <v xml:space="preserve"> </v>
      </c>
      <c r="BC314" s="145" t="str">
        <f t="shared" si="124"/>
        <v/>
      </c>
      <c r="BD314" s="146" t="str">
        <f t="shared" si="125"/>
        <v/>
      </c>
      <c r="BE314" s="147" t="str">
        <f t="shared" si="126"/>
        <v xml:space="preserve"> </v>
      </c>
      <c r="BF314" s="145" t="str">
        <f t="shared" si="127"/>
        <v/>
      </c>
      <c r="BG314" s="146" t="str">
        <f t="shared" si="128"/>
        <v/>
      </c>
      <c r="BH314" s="148" t="str">
        <f t="shared" si="129"/>
        <v xml:space="preserve"> </v>
      </c>
      <c r="BI314" s="69" t="str">
        <f t="shared" si="130"/>
        <v/>
      </c>
      <c r="BJ314" s="70" t="str">
        <f t="shared" si="131"/>
        <v/>
      </c>
      <c r="BK314" s="142" t="str">
        <f t="shared" si="132"/>
        <v xml:space="preserve"> </v>
      </c>
      <c r="BL314" s="104"/>
      <c r="BM314" s="68">
        <f>COUNTIF('Student Tracking'!G313:N313,"&gt;=1")</f>
        <v>0</v>
      </c>
      <c r="BN314" s="104">
        <f>COUNTIF('Student Tracking'!G313:N313,"0")</f>
        <v>0</v>
      </c>
      <c r="BO314" s="85">
        <f t="shared" si="133"/>
        <v>0</v>
      </c>
      <c r="BP314" s="104" t="str">
        <f t="shared" si="111"/>
        <v/>
      </c>
      <c r="BQ314" s="104" t="str">
        <f t="shared" si="112"/>
        <v/>
      </c>
      <c r="BR314" s="104" t="str">
        <f t="shared" si="134"/>
        <v/>
      </c>
      <c r="BS314" s="303" t="str">
        <f t="shared" si="135"/>
        <v/>
      </c>
      <c r="BT314" s="104"/>
      <c r="BU314" s="68" t="str">
        <f t="shared" si="113"/>
        <v/>
      </c>
      <c r="BV314" s="91" t="str">
        <f t="shared" si="114"/>
        <v/>
      </c>
      <c r="BW314" s="91" t="str">
        <f t="shared" si="115"/>
        <v/>
      </c>
      <c r="BX314" s="91" t="str">
        <f t="shared" si="116"/>
        <v/>
      </c>
      <c r="BY314" s="91" t="str">
        <f t="shared" si="117"/>
        <v/>
      </c>
    </row>
    <row r="315" spans="1:77" x14ac:dyDescent="0.35">
      <c r="A315" s="73">
        <f>'Student Tracking'!A314</f>
        <v>0</v>
      </c>
      <c r="B315" s="73">
        <f>'Student Tracking'!B314</f>
        <v>0</v>
      </c>
      <c r="C315" s="74">
        <f>'Student Tracking'!D314</f>
        <v>0</v>
      </c>
      <c r="D315" s="184" t="str">
        <f>IF('Student Tracking'!E314,'Student Tracking'!E314,"")</f>
        <v/>
      </c>
      <c r="E315" s="184" t="str">
        <f>IF('Student Tracking'!F314,'Student Tracking'!F314,"")</f>
        <v/>
      </c>
      <c r="F315" s="182"/>
      <c r="G315" s="40"/>
      <c r="H315" s="40"/>
      <c r="I315" s="40"/>
      <c r="J315" s="40"/>
      <c r="K315" s="40"/>
      <c r="L315" s="40"/>
      <c r="M315" s="40"/>
      <c r="N315" s="40"/>
      <c r="O315" s="40"/>
      <c r="P315" s="40"/>
      <c r="Q315" s="40"/>
      <c r="R315" s="40"/>
      <c r="S315" s="40"/>
      <c r="T315" s="40"/>
      <c r="U315" s="40"/>
      <c r="V315" s="40"/>
      <c r="W315" s="40"/>
      <c r="X315" s="40"/>
      <c r="Y315" s="40"/>
      <c r="Z315" s="40"/>
      <c r="AA315" s="182"/>
      <c r="AB315" s="40"/>
      <c r="AC315" s="40"/>
      <c r="AD315" s="40"/>
      <c r="AE315" s="40"/>
      <c r="AF315" s="40"/>
      <c r="AG315" s="40"/>
      <c r="AH315" s="40"/>
      <c r="AI315" s="40"/>
      <c r="AJ315" s="40"/>
      <c r="AK315" s="40"/>
      <c r="AL315" s="40"/>
      <c r="AM315" s="40"/>
      <c r="AN315" s="40"/>
      <c r="AO315" s="40"/>
      <c r="AP315" s="40"/>
      <c r="AQ315" s="40"/>
      <c r="AR315" s="40"/>
      <c r="AS315" s="40"/>
      <c r="AT315" s="40"/>
      <c r="AU315" s="40"/>
      <c r="AW315" s="145" t="str">
        <f t="shared" si="118"/>
        <v/>
      </c>
      <c r="AX315" s="146" t="str">
        <f t="shared" si="119"/>
        <v/>
      </c>
      <c r="AY315" s="147" t="str">
        <f t="shared" si="120"/>
        <v xml:space="preserve"> </v>
      </c>
      <c r="AZ315" s="145" t="str">
        <f t="shared" si="121"/>
        <v/>
      </c>
      <c r="BA315" s="146" t="str">
        <f t="shared" si="122"/>
        <v/>
      </c>
      <c r="BB315" s="147" t="str">
        <f t="shared" si="123"/>
        <v xml:space="preserve"> </v>
      </c>
      <c r="BC315" s="145" t="str">
        <f t="shared" si="124"/>
        <v/>
      </c>
      <c r="BD315" s="146" t="str">
        <f t="shared" si="125"/>
        <v/>
      </c>
      <c r="BE315" s="147" t="str">
        <f t="shared" si="126"/>
        <v xml:space="preserve"> </v>
      </c>
      <c r="BF315" s="145" t="str">
        <f t="shared" si="127"/>
        <v/>
      </c>
      <c r="BG315" s="146" t="str">
        <f t="shared" si="128"/>
        <v/>
      </c>
      <c r="BH315" s="148" t="str">
        <f t="shared" si="129"/>
        <v xml:space="preserve"> </v>
      </c>
      <c r="BI315" s="69" t="str">
        <f t="shared" si="130"/>
        <v/>
      </c>
      <c r="BJ315" s="70" t="str">
        <f t="shared" si="131"/>
        <v/>
      </c>
      <c r="BK315" s="142" t="str">
        <f t="shared" si="132"/>
        <v xml:space="preserve"> </v>
      </c>
      <c r="BL315" s="104"/>
      <c r="BM315" s="68">
        <f>COUNTIF('Student Tracking'!G314:N314,"&gt;=1")</f>
        <v>0</v>
      </c>
      <c r="BN315" s="104">
        <f>COUNTIF('Student Tracking'!G314:N314,"0")</f>
        <v>0</v>
      </c>
      <c r="BO315" s="85">
        <f t="shared" si="133"/>
        <v>0</v>
      </c>
      <c r="BP315" s="104" t="str">
        <f t="shared" si="111"/>
        <v/>
      </c>
      <c r="BQ315" s="104" t="str">
        <f t="shared" si="112"/>
        <v/>
      </c>
      <c r="BR315" s="104" t="str">
        <f t="shared" si="134"/>
        <v/>
      </c>
      <c r="BS315" s="303" t="str">
        <f t="shared" si="135"/>
        <v/>
      </c>
      <c r="BT315" s="104"/>
      <c r="BU315" s="68" t="str">
        <f t="shared" si="113"/>
        <v/>
      </c>
      <c r="BV315" s="91" t="str">
        <f t="shared" si="114"/>
        <v/>
      </c>
      <c r="BW315" s="91" t="str">
        <f t="shared" si="115"/>
        <v/>
      </c>
      <c r="BX315" s="91" t="str">
        <f t="shared" si="116"/>
        <v/>
      </c>
      <c r="BY315" s="91" t="str">
        <f t="shared" si="117"/>
        <v/>
      </c>
    </row>
    <row r="316" spans="1:77" x14ac:dyDescent="0.35">
      <c r="A316" s="73">
        <f>'Student Tracking'!A315</f>
        <v>0</v>
      </c>
      <c r="B316" s="73">
        <f>'Student Tracking'!B315</f>
        <v>0</v>
      </c>
      <c r="C316" s="74">
        <f>'Student Tracking'!D315</f>
        <v>0</v>
      </c>
      <c r="D316" s="184" t="str">
        <f>IF('Student Tracking'!E315,'Student Tracking'!E315,"")</f>
        <v/>
      </c>
      <c r="E316" s="184" t="str">
        <f>IF('Student Tracking'!F315,'Student Tracking'!F315,"")</f>
        <v/>
      </c>
      <c r="F316" s="181"/>
      <c r="G316" s="39"/>
      <c r="H316" s="39"/>
      <c r="I316" s="39"/>
      <c r="J316" s="39"/>
      <c r="K316" s="39"/>
      <c r="L316" s="39"/>
      <c r="M316" s="39"/>
      <c r="N316" s="39"/>
      <c r="O316" s="39"/>
      <c r="P316" s="39"/>
      <c r="Q316" s="39"/>
      <c r="R316" s="39"/>
      <c r="S316" s="39"/>
      <c r="T316" s="39"/>
      <c r="U316" s="39"/>
      <c r="V316" s="39"/>
      <c r="W316" s="39"/>
      <c r="X316" s="39"/>
      <c r="Y316" s="39"/>
      <c r="Z316" s="39"/>
      <c r="AA316" s="181"/>
      <c r="AB316" s="39"/>
      <c r="AC316" s="39"/>
      <c r="AD316" s="39"/>
      <c r="AE316" s="39"/>
      <c r="AF316" s="39"/>
      <c r="AG316" s="39"/>
      <c r="AH316" s="39"/>
      <c r="AI316" s="39"/>
      <c r="AJ316" s="39"/>
      <c r="AK316" s="39"/>
      <c r="AL316" s="39"/>
      <c r="AM316" s="39"/>
      <c r="AN316" s="39"/>
      <c r="AO316" s="39"/>
      <c r="AP316" s="39"/>
      <c r="AQ316" s="39"/>
      <c r="AR316" s="39"/>
      <c r="AS316" s="39"/>
      <c r="AT316" s="39"/>
      <c r="AU316" s="39"/>
      <c r="AW316" s="145" t="str">
        <f t="shared" si="118"/>
        <v/>
      </c>
      <c r="AX316" s="146" t="str">
        <f t="shared" si="119"/>
        <v/>
      </c>
      <c r="AY316" s="147" t="str">
        <f t="shared" si="120"/>
        <v xml:space="preserve"> </v>
      </c>
      <c r="AZ316" s="145" t="str">
        <f t="shared" si="121"/>
        <v/>
      </c>
      <c r="BA316" s="146" t="str">
        <f t="shared" si="122"/>
        <v/>
      </c>
      <c r="BB316" s="147" t="str">
        <f t="shared" si="123"/>
        <v xml:space="preserve"> </v>
      </c>
      <c r="BC316" s="145" t="str">
        <f t="shared" si="124"/>
        <v/>
      </c>
      <c r="BD316" s="146" t="str">
        <f t="shared" si="125"/>
        <v/>
      </c>
      <c r="BE316" s="147" t="str">
        <f t="shared" si="126"/>
        <v xml:space="preserve"> </v>
      </c>
      <c r="BF316" s="145" t="str">
        <f t="shared" si="127"/>
        <v/>
      </c>
      <c r="BG316" s="146" t="str">
        <f t="shared" si="128"/>
        <v/>
      </c>
      <c r="BH316" s="148" t="str">
        <f t="shared" si="129"/>
        <v xml:space="preserve"> </v>
      </c>
      <c r="BI316" s="69" t="str">
        <f t="shared" si="130"/>
        <v/>
      </c>
      <c r="BJ316" s="70" t="str">
        <f t="shared" si="131"/>
        <v/>
      </c>
      <c r="BK316" s="142" t="str">
        <f t="shared" si="132"/>
        <v xml:space="preserve"> </v>
      </c>
      <c r="BL316" s="104"/>
      <c r="BM316" s="68">
        <f>COUNTIF('Student Tracking'!G315:N315,"&gt;=1")</f>
        <v>0</v>
      </c>
      <c r="BN316" s="104">
        <f>COUNTIF('Student Tracking'!G315:N315,"0")</f>
        <v>0</v>
      </c>
      <c r="BO316" s="85">
        <f t="shared" si="133"/>
        <v>0</v>
      </c>
      <c r="BP316" s="104" t="str">
        <f t="shared" si="111"/>
        <v/>
      </c>
      <c r="BQ316" s="104" t="str">
        <f t="shared" si="112"/>
        <v/>
      </c>
      <c r="BR316" s="104" t="str">
        <f t="shared" si="134"/>
        <v/>
      </c>
      <c r="BS316" s="303" t="str">
        <f t="shared" si="135"/>
        <v/>
      </c>
      <c r="BT316" s="104"/>
      <c r="BU316" s="68" t="str">
        <f t="shared" si="113"/>
        <v/>
      </c>
      <c r="BV316" s="91" t="str">
        <f t="shared" si="114"/>
        <v/>
      </c>
      <c r="BW316" s="91" t="str">
        <f t="shared" si="115"/>
        <v/>
      </c>
      <c r="BX316" s="91" t="str">
        <f t="shared" si="116"/>
        <v/>
      </c>
      <c r="BY316" s="91" t="str">
        <f t="shared" si="117"/>
        <v/>
      </c>
    </row>
    <row r="317" spans="1:77" x14ac:dyDescent="0.35">
      <c r="A317" s="73">
        <f>'Student Tracking'!A316</f>
        <v>0</v>
      </c>
      <c r="B317" s="73">
        <f>'Student Tracking'!B316</f>
        <v>0</v>
      </c>
      <c r="C317" s="74">
        <f>'Student Tracking'!D316</f>
        <v>0</v>
      </c>
      <c r="D317" s="184" t="str">
        <f>IF('Student Tracking'!E316,'Student Tracking'!E316,"")</f>
        <v/>
      </c>
      <c r="E317" s="184" t="str">
        <f>IF('Student Tracking'!F316,'Student Tracking'!F316,"")</f>
        <v/>
      </c>
      <c r="F317" s="182"/>
      <c r="G317" s="40"/>
      <c r="H317" s="40"/>
      <c r="I317" s="40"/>
      <c r="J317" s="40"/>
      <c r="K317" s="40"/>
      <c r="L317" s="40"/>
      <c r="M317" s="40"/>
      <c r="N317" s="40"/>
      <c r="O317" s="40"/>
      <c r="P317" s="40"/>
      <c r="Q317" s="40"/>
      <c r="R317" s="40"/>
      <c r="S317" s="40"/>
      <c r="T317" s="40"/>
      <c r="U317" s="40"/>
      <c r="V317" s="40"/>
      <c r="W317" s="40"/>
      <c r="X317" s="40"/>
      <c r="Y317" s="40"/>
      <c r="Z317" s="40"/>
      <c r="AA317" s="182"/>
      <c r="AB317" s="40"/>
      <c r="AC317" s="40"/>
      <c r="AD317" s="40"/>
      <c r="AE317" s="40"/>
      <c r="AF317" s="40"/>
      <c r="AG317" s="40"/>
      <c r="AH317" s="40"/>
      <c r="AI317" s="40"/>
      <c r="AJ317" s="40"/>
      <c r="AK317" s="40"/>
      <c r="AL317" s="40"/>
      <c r="AM317" s="40"/>
      <c r="AN317" s="40"/>
      <c r="AO317" s="40"/>
      <c r="AP317" s="40"/>
      <c r="AQ317" s="40"/>
      <c r="AR317" s="40"/>
      <c r="AS317" s="40"/>
      <c r="AT317" s="40"/>
      <c r="AU317" s="40"/>
      <c r="AW317" s="145" t="str">
        <f t="shared" si="118"/>
        <v/>
      </c>
      <c r="AX317" s="146" t="str">
        <f t="shared" si="119"/>
        <v/>
      </c>
      <c r="AY317" s="147" t="str">
        <f t="shared" si="120"/>
        <v xml:space="preserve"> </v>
      </c>
      <c r="AZ317" s="145" t="str">
        <f t="shared" si="121"/>
        <v/>
      </c>
      <c r="BA317" s="146" t="str">
        <f t="shared" si="122"/>
        <v/>
      </c>
      <c r="BB317" s="147" t="str">
        <f t="shared" si="123"/>
        <v xml:space="preserve"> </v>
      </c>
      <c r="BC317" s="145" t="str">
        <f t="shared" si="124"/>
        <v/>
      </c>
      <c r="BD317" s="146" t="str">
        <f t="shared" si="125"/>
        <v/>
      </c>
      <c r="BE317" s="147" t="str">
        <f t="shared" si="126"/>
        <v xml:space="preserve"> </v>
      </c>
      <c r="BF317" s="145" t="str">
        <f t="shared" si="127"/>
        <v/>
      </c>
      <c r="BG317" s="146" t="str">
        <f t="shared" si="128"/>
        <v/>
      </c>
      <c r="BH317" s="148" t="str">
        <f t="shared" si="129"/>
        <v xml:space="preserve"> </v>
      </c>
      <c r="BI317" s="69" t="str">
        <f t="shared" si="130"/>
        <v/>
      </c>
      <c r="BJ317" s="70" t="str">
        <f t="shared" si="131"/>
        <v/>
      </c>
      <c r="BK317" s="142" t="str">
        <f t="shared" si="132"/>
        <v xml:space="preserve"> </v>
      </c>
      <c r="BL317" s="104"/>
      <c r="BM317" s="68">
        <f>COUNTIF('Student Tracking'!G316:N316,"&gt;=1")</f>
        <v>0</v>
      </c>
      <c r="BN317" s="104">
        <f>COUNTIF('Student Tracking'!G316:N316,"0")</f>
        <v>0</v>
      </c>
      <c r="BO317" s="85">
        <f t="shared" si="133"/>
        <v>0</v>
      </c>
      <c r="BP317" s="104" t="str">
        <f t="shared" si="111"/>
        <v/>
      </c>
      <c r="BQ317" s="104" t="str">
        <f t="shared" si="112"/>
        <v/>
      </c>
      <c r="BR317" s="104" t="str">
        <f t="shared" si="134"/>
        <v/>
      </c>
      <c r="BS317" s="303" t="str">
        <f t="shared" si="135"/>
        <v/>
      </c>
      <c r="BT317" s="104"/>
      <c r="BU317" s="68" t="str">
        <f t="shared" si="113"/>
        <v/>
      </c>
      <c r="BV317" s="91" t="str">
        <f t="shared" si="114"/>
        <v/>
      </c>
      <c r="BW317" s="91" t="str">
        <f t="shared" si="115"/>
        <v/>
      </c>
      <c r="BX317" s="91" t="str">
        <f t="shared" si="116"/>
        <v/>
      </c>
      <c r="BY317" s="91" t="str">
        <f t="shared" si="117"/>
        <v/>
      </c>
    </row>
    <row r="318" spans="1:77" x14ac:dyDescent="0.35">
      <c r="A318" s="73">
        <f>'Student Tracking'!A317</f>
        <v>0</v>
      </c>
      <c r="B318" s="73">
        <f>'Student Tracking'!B317</f>
        <v>0</v>
      </c>
      <c r="C318" s="74">
        <f>'Student Tracking'!D317</f>
        <v>0</v>
      </c>
      <c r="D318" s="184" t="str">
        <f>IF('Student Tracking'!E317,'Student Tracking'!E317,"")</f>
        <v/>
      </c>
      <c r="E318" s="184" t="str">
        <f>IF('Student Tracking'!F317,'Student Tracking'!F317,"")</f>
        <v/>
      </c>
      <c r="F318" s="181"/>
      <c r="G318" s="39"/>
      <c r="H318" s="39"/>
      <c r="I318" s="39"/>
      <c r="J318" s="39"/>
      <c r="K318" s="39"/>
      <c r="L318" s="39"/>
      <c r="M318" s="39"/>
      <c r="N318" s="39"/>
      <c r="O318" s="39"/>
      <c r="P318" s="39"/>
      <c r="Q318" s="39"/>
      <c r="R318" s="39"/>
      <c r="S318" s="39"/>
      <c r="T318" s="39"/>
      <c r="U318" s="39"/>
      <c r="V318" s="39"/>
      <c r="W318" s="39"/>
      <c r="X318" s="39"/>
      <c r="Y318" s="39"/>
      <c r="Z318" s="39"/>
      <c r="AA318" s="181"/>
      <c r="AB318" s="39"/>
      <c r="AC318" s="39"/>
      <c r="AD318" s="39"/>
      <c r="AE318" s="39"/>
      <c r="AF318" s="39"/>
      <c r="AG318" s="39"/>
      <c r="AH318" s="39"/>
      <c r="AI318" s="39"/>
      <c r="AJ318" s="39"/>
      <c r="AK318" s="39"/>
      <c r="AL318" s="39"/>
      <c r="AM318" s="39"/>
      <c r="AN318" s="39"/>
      <c r="AO318" s="39"/>
      <c r="AP318" s="39"/>
      <c r="AQ318" s="39"/>
      <c r="AR318" s="39"/>
      <c r="AS318" s="39"/>
      <c r="AT318" s="39"/>
      <c r="AU318" s="39"/>
      <c r="AW318" s="145" t="str">
        <f t="shared" si="118"/>
        <v/>
      </c>
      <c r="AX318" s="146" t="str">
        <f t="shared" si="119"/>
        <v/>
      </c>
      <c r="AY318" s="147" t="str">
        <f t="shared" si="120"/>
        <v xml:space="preserve"> </v>
      </c>
      <c r="AZ318" s="145" t="str">
        <f t="shared" si="121"/>
        <v/>
      </c>
      <c r="BA318" s="146" t="str">
        <f t="shared" si="122"/>
        <v/>
      </c>
      <c r="BB318" s="147" t="str">
        <f t="shared" si="123"/>
        <v xml:space="preserve"> </v>
      </c>
      <c r="BC318" s="145" t="str">
        <f t="shared" si="124"/>
        <v/>
      </c>
      <c r="BD318" s="146" t="str">
        <f t="shared" si="125"/>
        <v/>
      </c>
      <c r="BE318" s="147" t="str">
        <f t="shared" si="126"/>
        <v xml:space="preserve"> </v>
      </c>
      <c r="BF318" s="145" t="str">
        <f t="shared" si="127"/>
        <v/>
      </c>
      <c r="BG318" s="146" t="str">
        <f t="shared" si="128"/>
        <v/>
      </c>
      <c r="BH318" s="148" t="str">
        <f t="shared" si="129"/>
        <v xml:space="preserve"> </v>
      </c>
      <c r="BI318" s="69" t="str">
        <f t="shared" si="130"/>
        <v/>
      </c>
      <c r="BJ318" s="70" t="str">
        <f t="shared" si="131"/>
        <v/>
      </c>
      <c r="BK318" s="142" t="str">
        <f t="shared" si="132"/>
        <v xml:space="preserve"> </v>
      </c>
      <c r="BL318" s="104"/>
      <c r="BM318" s="68">
        <f>COUNTIF('Student Tracking'!G317:N317,"&gt;=1")</f>
        <v>0</v>
      </c>
      <c r="BN318" s="104">
        <f>COUNTIF('Student Tracking'!G317:N317,"0")</f>
        <v>0</v>
      </c>
      <c r="BO318" s="85">
        <f t="shared" si="133"/>
        <v>0</v>
      </c>
      <c r="BP318" s="104" t="str">
        <f t="shared" si="111"/>
        <v/>
      </c>
      <c r="BQ318" s="104" t="str">
        <f t="shared" si="112"/>
        <v/>
      </c>
      <c r="BR318" s="104" t="str">
        <f t="shared" si="134"/>
        <v/>
      </c>
      <c r="BS318" s="303" t="str">
        <f t="shared" si="135"/>
        <v/>
      </c>
      <c r="BT318" s="104"/>
      <c r="BU318" s="68" t="str">
        <f t="shared" si="113"/>
        <v/>
      </c>
      <c r="BV318" s="91" t="str">
        <f t="shared" si="114"/>
        <v/>
      </c>
      <c r="BW318" s="91" t="str">
        <f t="shared" si="115"/>
        <v/>
      </c>
      <c r="BX318" s="91" t="str">
        <f t="shared" si="116"/>
        <v/>
      </c>
      <c r="BY318" s="91" t="str">
        <f t="shared" si="117"/>
        <v/>
      </c>
    </row>
    <row r="319" spans="1:77" x14ac:dyDescent="0.35">
      <c r="A319" s="73">
        <f>'Student Tracking'!A318</f>
        <v>0</v>
      </c>
      <c r="B319" s="73">
        <f>'Student Tracking'!B318</f>
        <v>0</v>
      </c>
      <c r="C319" s="74">
        <f>'Student Tracking'!D318</f>
        <v>0</v>
      </c>
      <c r="D319" s="184" t="str">
        <f>IF('Student Tracking'!E318,'Student Tracking'!E318,"")</f>
        <v/>
      </c>
      <c r="E319" s="184" t="str">
        <f>IF('Student Tracking'!F318,'Student Tracking'!F318,"")</f>
        <v/>
      </c>
      <c r="F319" s="182"/>
      <c r="G319" s="40"/>
      <c r="H319" s="40"/>
      <c r="I319" s="40"/>
      <c r="J319" s="40"/>
      <c r="K319" s="40"/>
      <c r="L319" s="40"/>
      <c r="M319" s="40"/>
      <c r="N319" s="40"/>
      <c r="O319" s="40"/>
      <c r="P319" s="40"/>
      <c r="Q319" s="40"/>
      <c r="R319" s="40"/>
      <c r="S319" s="40"/>
      <c r="T319" s="40"/>
      <c r="U319" s="40"/>
      <c r="V319" s="40"/>
      <c r="W319" s="40"/>
      <c r="X319" s="40"/>
      <c r="Y319" s="40"/>
      <c r="Z319" s="40"/>
      <c r="AA319" s="182"/>
      <c r="AB319" s="40"/>
      <c r="AC319" s="40"/>
      <c r="AD319" s="40"/>
      <c r="AE319" s="40"/>
      <c r="AF319" s="40"/>
      <c r="AG319" s="40"/>
      <c r="AH319" s="40"/>
      <c r="AI319" s="40"/>
      <c r="AJ319" s="40"/>
      <c r="AK319" s="40"/>
      <c r="AL319" s="40"/>
      <c r="AM319" s="40"/>
      <c r="AN319" s="40"/>
      <c r="AO319" s="40"/>
      <c r="AP319" s="40"/>
      <c r="AQ319" s="40"/>
      <c r="AR319" s="40"/>
      <c r="AS319" s="40"/>
      <c r="AT319" s="40"/>
      <c r="AU319" s="40"/>
      <c r="AW319" s="145" t="str">
        <f t="shared" si="118"/>
        <v/>
      </c>
      <c r="AX319" s="146" t="str">
        <f t="shared" si="119"/>
        <v/>
      </c>
      <c r="AY319" s="147" t="str">
        <f t="shared" si="120"/>
        <v xml:space="preserve"> </v>
      </c>
      <c r="AZ319" s="145" t="str">
        <f t="shared" si="121"/>
        <v/>
      </c>
      <c r="BA319" s="146" t="str">
        <f t="shared" si="122"/>
        <v/>
      </c>
      <c r="BB319" s="147" t="str">
        <f t="shared" si="123"/>
        <v xml:space="preserve"> </v>
      </c>
      <c r="BC319" s="145" t="str">
        <f t="shared" si="124"/>
        <v/>
      </c>
      <c r="BD319" s="146" t="str">
        <f t="shared" si="125"/>
        <v/>
      </c>
      <c r="BE319" s="147" t="str">
        <f t="shared" si="126"/>
        <v xml:space="preserve"> </v>
      </c>
      <c r="BF319" s="145" t="str">
        <f t="shared" si="127"/>
        <v/>
      </c>
      <c r="BG319" s="146" t="str">
        <f t="shared" si="128"/>
        <v/>
      </c>
      <c r="BH319" s="148" t="str">
        <f t="shared" si="129"/>
        <v xml:space="preserve"> </v>
      </c>
      <c r="BI319" s="69" t="str">
        <f t="shared" si="130"/>
        <v/>
      </c>
      <c r="BJ319" s="70" t="str">
        <f t="shared" si="131"/>
        <v/>
      </c>
      <c r="BK319" s="142" t="str">
        <f t="shared" si="132"/>
        <v xml:space="preserve"> </v>
      </c>
      <c r="BL319" s="104"/>
      <c r="BM319" s="68">
        <f>COUNTIF('Student Tracking'!G318:N318,"&gt;=1")</f>
        <v>0</v>
      </c>
      <c r="BN319" s="104">
        <f>COUNTIF('Student Tracking'!G318:N318,"0")</f>
        <v>0</v>
      </c>
      <c r="BO319" s="85">
        <f t="shared" si="133"/>
        <v>0</v>
      </c>
      <c r="BP319" s="104" t="str">
        <f t="shared" si="111"/>
        <v/>
      </c>
      <c r="BQ319" s="104" t="str">
        <f t="shared" si="112"/>
        <v/>
      </c>
      <c r="BR319" s="104" t="str">
        <f t="shared" si="134"/>
        <v/>
      </c>
      <c r="BS319" s="303" t="str">
        <f t="shared" si="135"/>
        <v/>
      </c>
      <c r="BT319" s="104"/>
      <c r="BU319" s="68" t="str">
        <f t="shared" si="113"/>
        <v/>
      </c>
      <c r="BV319" s="91" t="str">
        <f t="shared" si="114"/>
        <v/>
      </c>
      <c r="BW319" s="91" t="str">
        <f t="shared" si="115"/>
        <v/>
      </c>
      <c r="BX319" s="91" t="str">
        <f t="shared" si="116"/>
        <v/>
      </c>
      <c r="BY319" s="91" t="str">
        <f t="shared" si="117"/>
        <v/>
      </c>
    </row>
    <row r="320" spans="1:77" x14ac:dyDescent="0.35">
      <c r="A320" s="73">
        <f>'Student Tracking'!A319</f>
        <v>0</v>
      </c>
      <c r="B320" s="73">
        <f>'Student Tracking'!B319</f>
        <v>0</v>
      </c>
      <c r="C320" s="74">
        <f>'Student Tracking'!D319</f>
        <v>0</v>
      </c>
      <c r="D320" s="184" t="str">
        <f>IF('Student Tracking'!E319,'Student Tracking'!E319,"")</f>
        <v/>
      </c>
      <c r="E320" s="184" t="str">
        <f>IF('Student Tracking'!F319,'Student Tracking'!F319,"")</f>
        <v/>
      </c>
      <c r="F320" s="181"/>
      <c r="G320" s="39"/>
      <c r="H320" s="39"/>
      <c r="I320" s="39"/>
      <c r="J320" s="39"/>
      <c r="K320" s="39"/>
      <c r="L320" s="39"/>
      <c r="M320" s="39"/>
      <c r="N320" s="39"/>
      <c r="O320" s="39"/>
      <c r="P320" s="39"/>
      <c r="Q320" s="39"/>
      <c r="R320" s="39"/>
      <c r="S320" s="39"/>
      <c r="T320" s="39"/>
      <c r="U320" s="39"/>
      <c r="V320" s="39"/>
      <c r="W320" s="39"/>
      <c r="X320" s="39"/>
      <c r="Y320" s="39"/>
      <c r="Z320" s="39"/>
      <c r="AA320" s="181"/>
      <c r="AB320" s="39"/>
      <c r="AC320" s="39"/>
      <c r="AD320" s="39"/>
      <c r="AE320" s="39"/>
      <c r="AF320" s="39"/>
      <c r="AG320" s="39"/>
      <c r="AH320" s="39"/>
      <c r="AI320" s="39"/>
      <c r="AJ320" s="39"/>
      <c r="AK320" s="39"/>
      <c r="AL320" s="39"/>
      <c r="AM320" s="39"/>
      <c r="AN320" s="39"/>
      <c r="AO320" s="39"/>
      <c r="AP320" s="39"/>
      <c r="AQ320" s="39"/>
      <c r="AR320" s="39"/>
      <c r="AS320" s="39"/>
      <c r="AT320" s="39"/>
      <c r="AU320" s="39"/>
      <c r="AW320" s="145" t="str">
        <f t="shared" si="118"/>
        <v/>
      </c>
      <c r="AX320" s="146" t="str">
        <f t="shared" si="119"/>
        <v/>
      </c>
      <c r="AY320" s="147" t="str">
        <f t="shared" si="120"/>
        <v xml:space="preserve"> </v>
      </c>
      <c r="AZ320" s="145" t="str">
        <f t="shared" si="121"/>
        <v/>
      </c>
      <c r="BA320" s="146" t="str">
        <f t="shared" si="122"/>
        <v/>
      </c>
      <c r="BB320" s="147" t="str">
        <f t="shared" si="123"/>
        <v xml:space="preserve"> </v>
      </c>
      <c r="BC320" s="145" t="str">
        <f t="shared" si="124"/>
        <v/>
      </c>
      <c r="BD320" s="146" t="str">
        <f t="shared" si="125"/>
        <v/>
      </c>
      <c r="BE320" s="147" t="str">
        <f t="shared" si="126"/>
        <v xml:space="preserve"> </v>
      </c>
      <c r="BF320" s="145" t="str">
        <f t="shared" si="127"/>
        <v/>
      </c>
      <c r="BG320" s="146" t="str">
        <f t="shared" si="128"/>
        <v/>
      </c>
      <c r="BH320" s="148" t="str">
        <f t="shared" si="129"/>
        <v xml:space="preserve"> </v>
      </c>
      <c r="BI320" s="69" t="str">
        <f t="shared" si="130"/>
        <v/>
      </c>
      <c r="BJ320" s="70" t="str">
        <f t="shared" si="131"/>
        <v/>
      </c>
      <c r="BK320" s="142" t="str">
        <f t="shared" si="132"/>
        <v xml:space="preserve"> </v>
      </c>
      <c r="BL320" s="104"/>
      <c r="BM320" s="68">
        <f>COUNTIF('Student Tracking'!G319:N319,"&gt;=1")</f>
        <v>0</v>
      </c>
      <c r="BN320" s="104">
        <f>COUNTIF('Student Tracking'!G319:N319,"0")</f>
        <v>0</v>
      </c>
      <c r="BO320" s="85">
        <f t="shared" si="133"/>
        <v>0</v>
      </c>
      <c r="BP320" s="104" t="str">
        <f t="shared" si="111"/>
        <v/>
      </c>
      <c r="BQ320" s="104" t="str">
        <f t="shared" si="112"/>
        <v/>
      </c>
      <c r="BR320" s="104" t="str">
        <f t="shared" si="134"/>
        <v/>
      </c>
      <c r="BS320" s="303" t="str">
        <f t="shared" si="135"/>
        <v/>
      </c>
      <c r="BT320" s="104"/>
      <c r="BU320" s="68" t="str">
        <f t="shared" si="113"/>
        <v/>
      </c>
      <c r="BV320" s="91" t="str">
        <f t="shared" si="114"/>
        <v/>
      </c>
      <c r="BW320" s="91" t="str">
        <f t="shared" si="115"/>
        <v/>
      </c>
      <c r="BX320" s="91" t="str">
        <f t="shared" si="116"/>
        <v/>
      </c>
      <c r="BY320" s="91" t="str">
        <f t="shared" si="117"/>
        <v/>
      </c>
    </row>
    <row r="321" spans="1:77" x14ac:dyDescent="0.35">
      <c r="A321" s="73">
        <f>'Student Tracking'!A320</f>
        <v>0</v>
      </c>
      <c r="B321" s="73">
        <f>'Student Tracking'!B320</f>
        <v>0</v>
      </c>
      <c r="C321" s="74">
        <f>'Student Tracking'!D320</f>
        <v>0</v>
      </c>
      <c r="D321" s="184" t="str">
        <f>IF('Student Tracking'!E320,'Student Tracking'!E320,"")</f>
        <v/>
      </c>
      <c r="E321" s="184" t="str">
        <f>IF('Student Tracking'!F320,'Student Tracking'!F320,"")</f>
        <v/>
      </c>
      <c r="F321" s="182"/>
      <c r="G321" s="40"/>
      <c r="H321" s="40"/>
      <c r="I321" s="40"/>
      <c r="J321" s="40"/>
      <c r="K321" s="40"/>
      <c r="L321" s="40"/>
      <c r="M321" s="40"/>
      <c r="N321" s="40"/>
      <c r="O321" s="40"/>
      <c r="P321" s="40"/>
      <c r="Q321" s="40"/>
      <c r="R321" s="40"/>
      <c r="S321" s="40"/>
      <c r="T321" s="40"/>
      <c r="U321" s="40"/>
      <c r="V321" s="40"/>
      <c r="W321" s="40"/>
      <c r="X321" s="40"/>
      <c r="Y321" s="40"/>
      <c r="Z321" s="40"/>
      <c r="AA321" s="182"/>
      <c r="AB321" s="40"/>
      <c r="AC321" s="40"/>
      <c r="AD321" s="40"/>
      <c r="AE321" s="40"/>
      <c r="AF321" s="40"/>
      <c r="AG321" s="40"/>
      <c r="AH321" s="40"/>
      <c r="AI321" s="40"/>
      <c r="AJ321" s="40"/>
      <c r="AK321" s="40"/>
      <c r="AL321" s="40"/>
      <c r="AM321" s="40"/>
      <c r="AN321" s="40"/>
      <c r="AO321" s="40"/>
      <c r="AP321" s="40"/>
      <c r="AQ321" s="40"/>
      <c r="AR321" s="40"/>
      <c r="AS321" s="40"/>
      <c r="AT321" s="40"/>
      <c r="AU321" s="40"/>
      <c r="AW321" s="145" t="str">
        <f t="shared" si="118"/>
        <v/>
      </c>
      <c r="AX321" s="146" t="str">
        <f t="shared" si="119"/>
        <v/>
      </c>
      <c r="AY321" s="147" t="str">
        <f t="shared" si="120"/>
        <v xml:space="preserve"> </v>
      </c>
      <c r="AZ321" s="145" t="str">
        <f t="shared" si="121"/>
        <v/>
      </c>
      <c r="BA321" s="146" t="str">
        <f t="shared" si="122"/>
        <v/>
      </c>
      <c r="BB321" s="147" t="str">
        <f t="shared" si="123"/>
        <v xml:space="preserve"> </v>
      </c>
      <c r="BC321" s="145" t="str">
        <f t="shared" si="124"/>
        <v/>
      </c>
      <c r="BD321" s="146" t="str">
        <f t="shared" si="125"/>
        <v/>
      </c>
      <c r="BE321" s="147" t="str">
        <f t="shared" si="126"/>
        <v xml:space="preserve"> </v>
      </c>
      <c r="BF321" s="145" t="str">
        <f t="shared" si="127"/>
        <v/>
      </c>
      <c r="BG321" s="146" t="str">
        <f t="shared" si="128"/>
        <v/>
      </c>
      <c r="BH321" s="148" t="str">
        <f t="shared" si="129"/>
        <v xml:space="preserve"> </v>
      </c>
      <c r="BI321" s="69" t="str">
        <f t="shared" si="130"/>
        <v/>
      </c>
      <c r="BJ321" s="70" t="str">
        <f t="shared" si="131"/>
        <v/>
      </c>
      <c r="BK321" s="142" t="str">
        <f t="shared" si="132"/>
        <v xml:space="preserve"> </v>
      </c>
      <c r="BL321" s="104"/>
      <c r="BM321" s="68">
        <f>COUNTIF('Student Tracking'!G320:N320,"&gt;=1")</f>
        <v>0</v>
      </c>
      <c r="BN321" s="104">
        <f>COUNTIF('Student Tracking'!G320:N320,"0")</f>
        <v>0</v>
      </c>
      <c r="BO321" s="85">
        <f t="shared" si="133"/>
        <v>0</v>
      </c>
      <c r="BP321" s="104" t="str">
        <f t="shared" si="111"/>
        <v/>
      </c>
      <c r="BQ321" s="104" t="str">
        <f t="shared" si="112"/>
        <v/>
      </c>
      <c r="BR321" s="104" t="str">
        <f t="shared" si="134"/>
        <v/>
      </c>
      <c r="BS321" s="303" t="str">
        <f t="shared" si="135"/>
        <v/>
      </c>
      <c r="BT321" s="104"/>
      <c r="BU321" s="68" t="str">
        <f t="shared" si="113"/>
        <v/>
      </c>
      <c r="BV321" s="91" t="str">
        <f t="shared" si="114"/>
        <v/>
      </c>
      <c r="BW321" s="91" t="str">
        <f t="shared" si="115"/>
        <v/>
      </c>
      <c r="BX321" s="91" t="str">
        <f t="shared" si="116"/>
        <v/>
      </c>
      <c r="BY321" s="91" t="str">
        <f t="shared" si="117"/>
        <v/>
      </c>
    </row>
    <row r="322" spans="1:77" x14ac:dyDescent="0.35">
      <c r="A322" s="73">
        <f>'Student Tracking'!A321</f>
        <v>0</v>
      </c>
      <c r="B322" s="73">
        <f>'Student Tracking'!B321</f>
        <v>0</v>
      </c>
      <c r="C322" s="74">
        <f>'Student Tracking'!D321</f>
        <v>0</v>
      </c>
      <c r="D322" s="184" t="str">
        <f>IF('Student Tracking'!E321,'Student Tracking'!E321,"")</f>
        <v/>
      </c>
      <c r="E322" s="184" t="str">
        <f>IF('Student Tracking'!F321,'Student Tracking'!F321,"")</f>
        <v/>
      </c>
      <c r="F322" s="181"/>
      <c r="G322" s="39"/>
      <c r="H322" s="39"/>
      <c r="I322" s="39"/>
      <c r="J322" s="39"/>
      <c r="K322" s="39"/>
      <c r="L322" s="39"/>
      <c r="M322" s="39"/>
      <c r="N322" s="39"/>
      <c r="O322" s="39"/>
      <c r="P322" s="39"/>
      <c r="Q322" s="39"/>
      <c r="R322" s="39"/>
      <c r="S322" s="39"/>
      <c r="T322" s="39"/>
      <c r="U322" s="39"/>
      <c r="V322" s="39"/>
      <c r="W322" s="39"/>
      <c r="X322" s="39"/>
      <c r="Y322" s="39"/>
      <c r="Z322" s="39"/>
      <c r="AA322" s="181"/>
      <c r="AB322" s="39"/>
      <c r="AC322" s="39"/>
      <c r="AD322" s="39"/>
      <c r="AE322" s="39"/>
      <c r="AF322" s="39"/>
      <c r="AG322" s="39"/>
      <c r="AH322" s="39"/>
      <c r="AI322" s="39"/>
      <c r="AJ322" s="39"/>
      <c r="AK322" s="39"/>
      <c r="AL322" s="39"/>
      <c r="AM322" s="39"/>
      <c r="AN322" s="39"/>
      <c r="AO322" s="39"/>
      <c r="AP322" s="39"/>
      <c r="AQ322" s="39"/>
      <c r="AR322" s="39"/>
      <c r="AS322" s="39"/>
      <c r="AT322" s="39"/>
      <c r="AU322" s="39"/>
      <c r="AW322" s="145" t="str">
        <f t="shared" si="118"/>
        <v/>
      </c>
      <c r="AX322" s="146" t="str">
        <f t="shared" si="119"/>
        <v/>
      </c>
      <c r="AY322" s="147" t="str">
        <f t="shared" si="120"/>
        <v xml:space="preserve"> </v>
      </c>
      <c r="AZ322" s="145" t="str">
        <f t="shared" si="121"/>
        <v/>
      </c>
      <c r="BA322" s="146" t="str">
        <f t="shared" si="122"/>
        <v/>
      </c>
      <c r="BB322" s="147" t="str">
        <f t="shared" si="123"/>
        <v xml:space="preserve"> </v>
      </c>
      <c r="BC322" s="145" t="str">
        <f t="shared" si="124"/>
        <v/>
      </c>
      <c r="BD322" s="146" t="str">
        <f t="shared" si="125"/>
        <v/>
      </c>
      <c r="BE322" s="147" t="str">
        <f t="shared" si="126"/>
        <v xml:space="preserve"> </v>
      </c>
      <c r="BF322" s="145" t="str">
        <f t="shared" si="127"/>
        <v/>
      </c>
      <c r="BG322" s="146" t="str">
        <f t="shared" si="128"/>
        <v/>
      </c>
      <c r="BH322" s="148" t="str">
        <f t="shared" si="129"/>
        <v xml:space="preserve"> </v>
      </c>
      <c r="BI322" s="69" t="str">
        <f t="shared" si="130"/>
        <v/>
      </c>
      <c r="BJ322" s="70" t="str">
        <f t="shared" si="131"/>
        <v/>
      </c>
      <c r="BK322" s="142" t="str">
        <f t="shared" si="132"/>
        <v xml:space="preserve"> </v>
      </c>
      <c r="BL322" s="104"/>
      <c r="BM322" s="68">
        <f>COUNTIF('Student Tracking'!G321:N321,"&gt;=1")</f>
        <v>0</v>
      </c>
      <c r="BN322" s="104">
        <f>COUNTIF('Student Tracking'!G321:N321,"0")</f>
        <v>0</v>
      </c>
      <c r="BO322" s="85">
        <f t="shared" si="133"/>
        <v>0</v>
      </c>
      <c r="BP322" s="104" t="str">
        <f t="shared" si="111"/>
        <v/>
      </c>
      <c r="BQ322" s="104" t="str">
        <f t="shared" si="112"/>
        <v/>
      </c>
      <c r="BR322" s="104" t="str">
        <f t="shared" si="134"/>
        <v/>
      </c>
      <c r="BS322" s="303" t="str">
        <f t="shared" si="135"/>
        <v/>
      </c>
      <c r="BT322" s="104"/>
      <c r="BU322" s="68" t="str">
        <f t="shared" si="113"/>
        <v/>
      </c>
      <c r="BV322" s="91" t="str">
        <f t="shared" si="114"/>
        <v/>
      </c>
      <c r="BW322" s="91" t="str">
        <f t="shared" si="115"/>
        <v/>
      </c>
      <c r="BX322" s="91" t="str">
        <f t="shared" si="116"/>
        <v/>
      </c>
      <c r="BY322" s="91" t="str">
        <f t="shared" si="117"/>
        <v/>
      </c>
    </row>
    <row r="323" spans="1:77" x14ac:dyDescent="0.35">
      <c r="A323" s="73">
        <f>'Student Tracking'!A322</f>
        <v>0</v>
      </c>
      <c r="B323" s="73">
        <f>'Student Tracking'!B322</f>
        <v>0</v>
      </c>
      <c r="C323" s="74">
        <f>'Student Tracking'!D322</f>
        <v>0</v>
      </c>
      <c r="D323" s="184" t="str">
        <f>IF('Student Tracking'!E322,'Student Tracking'!E322,"")</f>
        <v/>
      </c>
      <c r="E323" s="184" t="str">
        <f>IF('Student Tracking'!F322,'Student Tracking'!F322,"")</f>
        <v/>
      </c>
      <c r="F323" s="182"/>
      <c r="G323" s="40"/>
      <c r="H323" s="40"/>
      <c r="I323" s="40"/>
      <c r="J323" s="40"/>
      <c r="K323" s="40"/>
      <c r="L323" s="40"/>
      <c r="M323" s="40"/>
      <c r="N323" s="40"/>
      <c r="O323" s="40"/>
      <c r="P323" s="40"/>
      <c r="Q323" s="40"/>
      <c r="R323" s="40"/>
      <c r="S323" s="40"/>
      <c r="T323" s="40"/>
      <c r="U323" s="40"/>
      <c r="V323" s="40"/>
      <c r="W323" s="40"/>
      <c r="X323" s="40"/>
      <c r="Y323" s="40"/>
      <c r="Z323" s="40"/>
      <c r="AA323" s="182"/>
      <c r="AB323" s="40"/>
      <c r="AC323" s="40"/>
      <c r="AD323" s="40"/>
      <c r="AE323" s="40"/>
      <c r="AF323" s="40"/>
      <c r="AG323" s="40"/>
      <c r="AH323" s="40"/>
      <c r="AI323" s="40"/>
      <c r="AJ323" s="40"/>
      <c r="AK323" s="40"/>
      <c r="AL323" s="40"/>
      <c r="AM323" s="40"/>
      <c r="AN323" s="40"/>
      <c r="AO323" s="40"/>
      <c r="AP323" s="40"/>
      <c r="AQ323" s="40"/>
      <c r="AR323" s="40"/>
      <c r="AS323" s="40"/>
      <c r="AT323" s="40"/>
      <c r="AU323" s="40"/>
      <c r="AW323" s="145" t="str">
        <f t="shared" si="118"/>
        <v/>
      </c>
      <c r="AX323" s="146" t="str">
        <f t="shared" si="119"/>
        <v/>
      </c>
      <c r="AY323" s="147" t="str">
        <f t="shared" si="120"/>
        <v xml:space="preserve"> </v>
      </c>
      <c r="AZ323" s="145" t="str">
        <f t="shared" si="121"/>
        <v/>
      </c>
      <c r="BA323" s="146" t="str">
        <f t="shared" si="122"/>
        <v/>
      </c>
      <c r="BB323" s="147" t="str">
        <f t="shared" si="123"/>
        <v xml:space="preserve"> </v>
      </c>
      <c r="BC323" s="145" t="str">
        <f t="shared" si="124"/>
        <v/>
      </c>
      <c r="BD323" s="146" t="str">
        <f t="shared" si="125"/>
        <v/>
      </c>
      <c r="BE323" s="147" t="str">
        <f t="shared" si="126"/>
        <v xml:space="preserve"> </v>
      </c>
      <c r="BF323" s="145" t="str">
        <f t="shared" si="127"/>
        <v/>
      </c>
      <c r="BG323" s="146" t="str">
        <f t="shared" si="128"/>
        <v/>
      </c>
      <c r="BH323" s="148" t="str">
        <f t="shared" si="129"/>
        <v xml:space="preserve"> </v>
      </c>
      <c r="BI323" s="69" t="str">
        <f t="shared" si="130"/>
        <v/>
      </c>
      <c r="BJ323" s="70" t="str">
        <f t="shared" si="131"/>
        <v/>
      </c>
      <c r="BK323" s="142" t="str">
        <f t="shared" si="132"/>
        <v xml:space="preserve"> </v>
      </c>
      <c r="BL323" s="104"/>
      <c r="BM323" s="68">
        <f>COUNTIF('Student Tracking'!G322:N322,"&gt;=1")</f>
        <v>0</v>
      </c>
      <c r="BN323" s="104">
        <f>COUNTIF('Student Tracking'!G322:N322,"0")</f>
        <v>0</v>
      </c>
      <c r="BO323" s="85">
        <f t="shared" si="133"/>
        <v>0</v>
      </c>
      <c r="BP323" s="104" t="str">
        <f t="shared" si="111"/>
        <v/>
      </c>
      <c r="BQ323" s="104" t="str">
        <f t="shared" si="112"/>
        <v/>
      </c>
      <c r="BR323" s="104" t="str">
        <f t="shared" si="134"/>
        <v/>
      </c>
      <c r="BS323" s="303" t="str">
        <f t="shared" si="135"/>
        <v/>
      </c>
      <c r="BT323" s="104"/>
      <c r="BU323" s="68" t="str">
        <f t="shared" si="113"/>
        <v/>
      </c>
      <c r="BV323" s="91" t="str">
        <f t="shared" si="114"/>
        <v/>
      </c>
      <c r="BW323" s="91" t="str">
        <f t="shared" si="115"/>
        <v/>
      </c>
      <c r="BX323" s="91" t="str">
        <f t="shared" si="116"/>
        <v/>
      </c>
      <c r="BY323" s="91" t="str">
        <f t="shared" si="117"/>
        <v/>
      </c>
    </row>
    <row r="324" spans="1:77" x14ac:dyDescent="0.35">
      <c r="A324" s="73">
        <f>'Student Tracking'!A323</f>
        <v>0</v>
      </c>
      <c r="B324" s="73">
        <f>'Student Tracking'!B323</f>
        <v>0</v>
      </c>
      <c r="C324" s="74">
        <f>'Student Tracking'!D323</f>
        <v>0</v>
      </c>
      <c r="D324" s="184" t="str">
        <f>IF('Student Tracking'!E323,'Student Tracking'!E323,"")</f>
        <v/>
      </c>
      <c r="E324" s="184" t="str">
        <f>IF('Student Tracking'!F323,'Student Tracking'!F323,"")</f>
        <v/>
      </c>
      <c r="F324" s="181"/>
      <c r="G324" s="39"/>
      <c r="H324" s="39"/>
      <c r="I324" s="39"/>
      <c r="J324" s="39"/>
      <c r="K324" s="39"/>
      <c r="L324" s="39"/>
      <c r="M324" s="39"/>
      <c r="N324" s="39"/>
      <c r="O324" s="39"/>
      <c r="P324" s="39"/>
      <c r="Q324" s="39"/>
      <c r="R324" s="39"/>
      <c r="S324" s="39"/>
      <c r="T324" s="39"/>
      <c r="U324" s="39"/>
      <c r="V324" s="39"/>
      <c r="W324" s="39"/>
      <c r="X324" s="39"/>
      <c r="Y324" s="39"/>
      <c r="Z324" s="39"/>
      <c r="AA324" s="181"/>
      <c r="AB324" s="39"/>
      <c r="AC324" s="39"/>
      <c r="AD324" s="39"/>
      <c r="AE324" s="39"/>
      <c r="AF324" s="39"/>
      <c r="AG324" s="39"/>
      <c r="AH324" s="39"/>
      <c r="AI324" s="39"/>
      <c r="AJ324" s="39"/>
      <c r="AK324" s="39"/>
      <c r="AL324" s="39"/>
      <c r="AM324" s="39"/>
      <c r="AN324" s="39"/>
      <c r="AO324" s="39"/>
      <c r="AP324" s="39"/>
      <c r="AQ324" s="39"/>
      <c r="AR324" s="39"/>
      <c r="AS324" s="39"/>
      <c r="AT324" s="39"/>
      <c r="AU324" s="39"/>
      <c r="AW324" s="145" t="str">
        <f t="shared" si="118"/>
        <v/>
      </c>
      <c r="AX324" s="146" t="str">
        <f t="shared" si="119"/>
        <v/>
      </c>
      <c r="AY324" s="147" t="str">
        <f t="shared" si="120"/>
        <v xml:space="preserve"> </v>
      </c>
      <c r="AZ324" s="145" t="str">
        <f t="shared" si="121"/>
        <v/>
      </c>
      <c r="BA324" s="146" t="str">
        <f t="shared" si="122"/>
        <v/>
      </c>
      <c r="BB324" s="147" t="str">
        <f t="shared" si="123"/>
        <v xml:space="preserve"> </v>
      </c>
      <c r="BC324" s="145" t="str">
        <f t="shared" si="124"/>
        <v/>
      </c>
      <c r="BD324" s="146" t="str">
        <f t="shared" si="125"/>
        <v/>
      </c>
      <c r="BE324" s="147" t="str">
        <f t="shared" si="126"/>
        <v xml:space="preserve"> </v>
      </c>
      <c r="BF324" s="145" t="str">
        <f t="shared" si="127"/>
        <v/>
      </c>
      <c r="BG324" s="146" t="str">
        <f t="shared" si="128"/>
        <v/>
      </c>
      <c r="BH324" s="148" t="str">
        <f t="shared" si="129"/>
        <v xml:space="preserve"> </v>
      </c>
      <c r="BI324" s="69" t="str">
        <f t="shared" si="130"/>
        <v/>
      </c>
      <c r="BJ324" s="70" t="str">
        <f t="shared" si="131"/>
        <v/>
      </c>
      <c r="BK324" s="142" t="str">
        <f t="shared" si="132"/>
        <v xml:space="preserve"> </v>
      </c>
      <c r="BL324" s="104"/>
      <c r="BM324" s="68">
        <f>COUNTIF('Student Tracking'!G323:N323,"&gt;=1")</f>
        <v>0</v>
      </c>
      <c r="BN324" s="104">
        <f>COUNTIF('Student Tracking'!G323:N323,"0")</f>
        <v>0</v>
      </c>
      <c r="BO324" s="85">
        <f t="shared" si="133"/>
        <v>0</v>
      </c>
      <c r="BP324" s="104" t="str">
        <f t="shared" ref="BP324:BP387" si="136">IF(D324="","",INT((((YEAR(D324)-YEAR($BP$1))*12+MONTH(D324)-MONTH($BP$1)+1)+2)/3))</f>
        <v/>
      </c>
      <c r="BQ324" s="104" t="str">
        <f t="shared" ref="BQ324:BQ387" si="137">IF(E324="","",INT((((YEAR(E324)-YEAR($BP$1))*12+MONTH(E324)-MONTH($BP$1)+1)+2)/3))</f>
        <v/>
      </c>
      <c r="BR324" s="104" t="str">
        <f t="shared" si="134"/>
        <v/>
      </c>
      <c r="BS324" s="303" t="str">
        <f t="shared" si="135"/>
        <v/>
      </c>
      <c r="BT324" s="104"/>
      <c r="BU324" s="68" t="str">
        <f t="shared" ref="BU324:BU387" si="138">IF(AND((COUNTA(AW324:AX324)=2),AY324&lt;0),$BQ324,"")</f>
        <v/>
      </c>
      <c r="BV324" s="91" t="str">
        <f t="shared" ref="BV324:BV387" si="139">IF(AND((COUNTA(AZ324:BA324)=2),BB324&lt;0),$BQ324,"")</f>
        <v/>
      </c>
      <c r="BW324" s="91" t="str">
        <f t="shared" ref="BW324:BW387" si="140">IF(AND((COUNTA(BC324:BD324)=2),BE324&lt;0),$BQ324,"")</f>
        <v/>
      </c>
      <c r="BX324" s="91" t="str">
        <f t="shared" ref="BX324:BX387" si="141">IF(AND((COUNTA(BF324:BG324)=2),BH324&lt;0),$BQ324,"")</f>
        <v/>
      </c>
      <c r="BY324" s="91" t="str">
        <f t="shared" ref="BY324:BY387" si="142">IF(AND((COUNTA(BI324:BJ324)=2),BK324&lt;0),$BQ324,"")</f>
        <v/>
      </c>
    </row>
    <row r="325" spans="1:77" x14ac:dyDescent="0.35">
      <c r="A325" s="73">
        <f>'Student Tracking'!A324</f>
        <v>0</v>
      </c>
      <c r="B325" s="73">
        <f>'Student Tracking'!B324</f>
        <v>0</v>
      </c>
      <c r="C325" s="74">
        <f>'Student Tracking'!D324</f>
        <v>0</v>
      </c>
      <c r="D325" s="184" t="str">
        <f>IF('Student Tracking'!E324,'Student Tracking'!E324,"")</f>
        <v/>
      </c>
      <c r="E325" s="184" t="str">
        <f>IF('Student Tracking'!F324,'Student Tracking'!F324,"")</f>
        <v/>
      </c>
      <c r="F325" s="182"/>
      <c r="G325" s="40"/>
      <c r="H325" s="40"/>
      <c r="I325" s="40"/>
      <c r="J325" s="40"/>
      <c r="K325" s="40"/>
      <c r="L325" s="40"/>
      <c r="M325" s="40"/>
      <c r="N325" s="40"/>
      <c r="O325" s="40"/>
      <c r="P325" s="40"/>
      <c r="Q325" s="40"/>
      <c r="R325" s="40"/>
      <c r="S325" s="40"/>
      <c r="T325" s="40"/>
      <c r="U325" s="40"/>
      <c r="V325" s="40"/>
      <c r="W325" s="40"/>
      <c r="X325" s="40"/>
      <c r="Y325" s="40"/>
      <c r="Z325" s="40"/>
      <c r="AA325" s="182"/>
      <c r="AB325" s="40"/>
      <c r="AC325" s="40"/>
      <c r="AD325" s="40"/>
      <c r="AE325" s="40"/>
      <c r="AF325" s="40"/>
      <c r="AG325" s="40"/>
      <c r="AH325" s="40"/>
      <c r="AI325" s="40"/>
      <c r="AJ325" s="40"/>
      <c r="AK325" s="40"/>
      <c r="AL325" s="40"/>
      <c r="AM325" s="40"/>
      <c r="AN325" s="40"/>
      <c r="AO325" s="40"/>
      <c r="AP325" s="40"/>
      <c r="AQ325" s="40"/>
      <c r="AR325" s="40"/>
      <c r="AS325" s="40"/>
      <c r="AT325" s="40"/>
      <c r="AU325" s="40"/>
      <c r="AW325" s="145" t="str">
        <f t="shared" ref="AW325:AW388" si="143">IF(COUNT(L325,I325,T325,W325,X325)=5,AVERAGE(L325,I325,T325,W325,X325),"")</f>
        <v/>
      </c>
      <c r="AX325" s="146" t="str">
        <f t="shared" ref="AX325:AX388" si="144">IF(COUNT(AD325,AG325,AO325,AR325,AS325)=5,AVERAGE(AD325,AG325,AO325,AR325,AS325),"")</f>
        <v/>
      </c>
      <c r="AY325" s="147" t="str">
        <f t="shared" ref="AY325:AY388" si="145">IF(OR(AW325="",AX325="")," ",AX325-AW325)</f>
        <v xml:space="preserve"> </v>
      </c>
      <c r="AZ325" s="145" t="str">
        <f t="shared" ref="AZ325:AZ388" si="146">IF(COUNT(J325,V325,R325)=3,AVERAGE((3-J325),(3-V325),(3-R325)),"")</f>
        <v/>
      </c>
      <c r="BA325" s="146" t="str">
        <f t="shared" ref="BA325:BA388" si="147">IF(COUNT(AE325,AM325,AQ325)=3,AVERAGE((3-AE325),(3-AM325),(3-AQ325)),"")</f>
        <v/>
      </c>
      <c r="BB325" s="147" t="str">
        <f t="shared" ref="BB325:BB388" si="148">IF(OR(AZ325="",BA325="")," ",BA325-AZ325)</f>
        <v xml:space="preserve"> </v>
      </c>
      <c r="BC325" s="145" t="str">
        <f t="shared" ref="BC325:BC388" si="149">IF(COUNT(H325,K325,M325,Q325,S325,Z325)=6,AVERAGE(H325,K325,M325,Q325,S325,Z325),"")</f>
        <v/>
      </c>
      <c r="BD325" s="146" t="str">
        <f t="shared" ref="BD325:BD388" si="150">IF(COUNT(AC325,AF325,AH325,AL325,AN325,AU325)=6,AVERAGE(AC325,AF325,AH325,AL325,AN325,AU325),"")</f>
        <v/>
      </c>
      <c r="BE325" s="147" t="str">
        <f t="shared" ref="BE325:BE388" si="151">IF(OR(BC325="",BD325="")," ",BD325-BC325)</f>
        <v xml:space="preserve"> </v>
      </c>
      <c r="BF325" s="145" t="str">
        <f t="shared" ref="BF325:BF388" si="152">IF(COUNT(U325,Y325)=2,AVERAGE(U325,Y325),"")</f>
        <v/>
      </c>
      <c r="BG325" s="146" t="str">
        <f t="shared" ref="BG325:BG388" si="153">IF(COUNT(AP325,AT325)=2,AVERAGE(AP325,AT325),"")</f>
        <v/>
      </c>
      <c r="BH325" s="148" t="str">
        <f t="shared" ref="BH325:BH388" si="154">IF(OR(BF325="",BG325="")," ",BG325-BF325)</f>
        <v xml:space="preserve"> </v>
      </c>
      <c r="BI325" s="69" t="str">
        <f t="shared" ref="BI325:BI388" si="155">IF(COUNT(G325:Z325)=20,G325+H325+I325+(3-J325)+K325+L325+M325+(3-N325)+O325+P325+Q325+(3-R325)+S325+T325+U325+(3-V325)+W325+X325+Y325+Z325,"")</f>
        <v/>
      </c>
      <c r="BJ325" s="70" t="str">
        <f t="shared" ref="BJ325:BJ388" si="156">IF(COUNT(AB325:AU325)=20,AB325+AC325+AD325+(3-AE325)+AF325+AG325+AH325+(3-AI325)+AJ325+AK325+AL325+(3-AM325)+AN325+AO325+AP325+(3-AQ325)+AR325+AS325+AT325+AU325,"")</f>
        <v/>
      </c>
      <c r="BK325" s="142" t="str">
        <f t="shared" ref="BK325:BK388" si="157">IF(OR(BI325="",BJ325="")," ",BJ325-BI325)</f>
        <v xml:space="preserve"> </v>
      </c>
      <c r="BL325" s="104"/>
      <c r="BM325" s="68">
        <f>COUNTIF('Student Tracking'!G324:N324,"&gt;=1")</f>
        <v>0</v>
      </c>
      <c r="BN325" s="104">
        <f>COUNTIF('Student Tracking'!G324:N324,"0")</f>
        <v>0</v>
      </c>
      <c r="BO325" s="85">
        <f t="shared" ref="BO325:BO388" si="158">IF(BM325+BN325&gt;0,BM325/(BM325+BN325),0)</f>
        <v>0</v>
      </c>
      <c r="BP325" s="104" t="str">
        <f t="shared" si="136"/>
        <v/>
      </c>
      <c r="BQ325" s="104" t="str">
        <f t="shared" si="137"/>
        <v/>
      </c>
      <c r="BR325" s="104" t="str">
        <f t="shared" ref="BR325:BR388" si="159">IF(AND(BQ325&gt;0,BP325&gt;0,BI325&lt;&gt;"",BJ325&lt;&gt;""),BQ325,"")</f>
        <v/>
      </c>
      <c r="BS325" s="303" t="str">
        <f t="shared" ref="BS325:BS388" si="160">IF(A325="6 Session",IF(BM325&gt;=4,BQ325,""),IF(A325="8 Session",IF(BM325&gt;=6,BQ325,""),""))</f>
        <v/>
      </c>
      <c r="BT325" s="104"/>
      <c r="BU325" s="68" t="str">
        <f t="shared" si="138"/>
        <v/>
      </c>
      <c r="BV325" s="91" t="str">
        <f t="shared" si="139"/>
        <v/>
      </c>
      <c r="BW325" s="91" t="str">
        <f t="shared" si="140"/>
        <v/>
      </c>
      <c r="BX325" s="91" t="str">
        <f t="shared" si="141"/>
        <v/>
      </c>
      <c r="BY325" s="91" t="str">
        <f t="shared" si="142"/>
        <v/>
      </c>
    </row>
    <row r="326" spans="1:77" x14ac:dyDescent="0.35">
      <c r="A326" s="73">
        <f>'Student Tracking'!A325</f>
        <v>0</v>
      </c>
      <c r="B326" s="73">
        <f>'Student Tracking'!B325</f>
        <v>0</v>
      </c>
      <c r="C326" s="74">
        <f>'Student Tracking'!D325</f>
        <v>0</v>
      </c>
      <c r="D326" s="184" t="str">
        <f>IF('Student Tracking'!E325,'Student Tracking'!E325,"")</f>
        <v/>
      </c>
      <c r="E326" s="184" t="str">
        <f>IF('Student Tracking'!F325,'Student Tracking'!F325,"")</f>
        <v/>
      </c>
      <c r="F326" s="181"/>
      <c r="G326" s="39"/>
      <c r="H326" s="39"/>
      <c r="I326" s="39"/>
      <c r="J326" s="39"/>
      <c r="K326" s="39"/>
      <c r="L326" s="39"/>
      <c r="M326" s="39"/>
      <c r="N326" s="39"/>
      <c r="O326" s="39"/>
      <c r="P326" s="39"/>
      <c r="Q326" s="39"/>
      <c r="R326" s="39"/>
      <c r="S326" s="39"/>
      <c r="T326" s="39"/>
      <c r="U326" s="39"/>
      <c r="V326" s="39"/>
      <c r="W326" s="39"/>
      <c r="X326" s="39"/>
      <c r="Y326" s="39"/>
      <c r="Z326" s="39"/>
      <c r="AA326" s="181"/>
      <c r="AB326" s="39"/>
      <c r="AC326" s="39"/>
      <c r="AD326" s="39"/>
      <c r="AE326" s="39"/>
      <c r="AF326" s="39"/>
      <c r="AG326" s="39"/>
      <c r="AH326" s="39"/>
      <c r="AI326" s="39"/>
      <c r="AJ326" s="39"/>
      <c r="AK326" s="39"/>
      <c r="AL326" s="39"/>
      <c r="AM326" s="39"/>
      <c r="AN326" s="39"/>
      <c r="AO326" s="39"/>
      <c r="AP326" s="39"/>
      <c r="AQ326" s="39"/>
      <c r="AR326" s="39"/>
      <c r="AS326" s="39"/>
      <c r="AT326" s="39"/>
      <c r="AU326" s="39"/>
      <c r="AW326" s="145" t="str">
        <f t="shared" si="143"/>
        <v/>
      </c>
      <c r="AX326" s="146" t="str">
        <f t="shared" si="144"/>
        <v/>
      </c>
      <c r="AY326" s="147" t="str">
        <f t="shared" si="145"/>
        <v xml:space="preserve"> </v>
      </c>
      <c r="AZ326" s="145" t="str">
        <f t="shared" si="146"/>
        <v/>
      </c>
      <c r="BA326" s="146" t="str">
        <f t="shared" si="147"/>
        <v/>
      </c>
      <c r="BB326" s="147" t="str">
        <f t="shared" si="148"/>
        <v xml:space="preserve"> </v>
      </c>
      <c r="BC326" s="145" t="str">
        <f t="shared" si="149"/>
        <v/>
      </c>
      <c r="BD326" s="146" t="str">
        <f t="shared" si="150"/>
        <v/>
      </c>
      <c r="BE326" s="147" t="str">
        <f t="shared" si="151"/>
        <v xml:space="preserve"> </v>
      </c>
      <c r="BF326" s="145" t="str">
        <f t="shared" si="152"/>
        <v/>
      </c>
      <c r="BG326" s="146" t="str">
        <f t="shared" si="153"/>
        <v/>
      </c>
      <c r="BH326" s="148" t="str">
        <f t="shared" si="154"/>
        <v xml:space="preserve"> </v>
      </c>
      <c r="BI326" s="69" t="str">
        <f t="shared" si="155"/>
        <v/>
      </c>
      <c r="BJ326" s="70" t="str">
        <f t="shared" si="156"/>
        <v/>
      </c>
      <c r="BK326" s="142" t="str">
        <f t="shared" si="157"/>
        <v xml:space="preserve"> </v>
      </c>
      <c r="BL326" s="104"/>
      <c r="BM326" s="68">
        <f>COUNTIF('Student Tracking'!G325:N325,"&gt;=1")</f>
        <v>0</v>
      </c>
      <c r="BN326" s="104">
        <f>COUNTIF('Student Tracking'!G325:N325,"0")</f>
        <v>0</v>
      </c>
      <c r="BO326" s="85">
        <f t="shared" si="158"/>
        <v>0</v>
      </c>
      <c r="BP326" s="104" t="str">
        <f t="shared" si="136"/>
        <v/>
      </c>
      <c r="BQ326" s="104" t="str">
        <f t="shared" si="137"/>
        <v/>
      </c>
      <c r="BR326" s="104" t="str">
        <f t="shared" si="159"/>
        <v/>
      </c>
      <c r="BS326" s="303" t="str">
        <f t="shared" si="160"/>
        <v/>
      </c>
      <c r="BT326" s="104"/>
      <c r="BU326" s="68" t="str">
        <f t="shared" si="138"/>
        <v/>
      </c>
      <c r="BV326" s="91" t="str">
        <f t="shared" si="139"/>
        <v/>
      </c>
      <c r="BW326" s="91" t="str">
        <f t="shared" si="140"/>
        <v/>
      </c>
      <c r="BX326" s="91" t="str">
        <f t="shared" si="141"/>
        <v/>
      </c>
      <c r="BY326" s="91" t="str">
        <f t="shared" si="142"/>
        <v/>
      </c>
    </row>
    <row r="327" spans="1:77" x14ac:dyDescent="0.35">
      <c r="A327" s="73">
        <f>'Student Tracking'!A326</f>
        <v>0</v>
      </c>
      <c r="B327" s="73">
        <f>'Student Tracking'!B326</f>
        <v>0</v>
      </c>
      <c r="C327" s="74">
        <f>'Student Tracking'!D326</f>
        <v>0</v>
      </c>
      <c r="D327" s="184" t="str">
        <f>IF('Student Tracking'!E326,'Student Tracking'!E326,"")</f>
        <v/>
      </c>
      <c r="E327" s="184" t="str">
        <f>IF('Student Tracking'!F326,'Student Tracking'!F326,"")</f>
        <v/>
      </c>
      <c r="F327" s="182"/>
      <c r="G327" s="40"/>
      <c r="H327" s="40"/>
      <c r="I327" s="40"/>
      <c r="J327" s="40"/>
      <c r="K327" s="40"/>
      <c r="L327" s="40"/>
      <c r="M327" s="40"/>
      <c r="N327" s="40"/>
      <c r="O327" s="40"/>
      <c r="P327" s="40"/>
      <c r="Q327" s="40"/>
      <c r="R327" s="40"/>
      <c r="S327" s="40"/>
      <c r="T327" s="40"/>
      <c r="U327" s="40"/>
      <c r="V327" s="40"/>
      <c r="W327" s="40"/>
      <c r="X327" s="40"/>
      <c r="Y327" s="40"/>
      <c r="Z327" s="40"/>
      <c r="AA327" s="182"/>
      <c r="AB327" s="40"/>
      <c r="AC327" s="40"/>
      <c r="AD327" s="40"/>
      <c r="AE327" s="40"/>
      <c r="AF327" s="40"/>
      <c r="AG327" s="40"/>
      <c r="AH327" s="40"/>
      <c r="AI327" s="40"/>
      <c r="AJ327" s="40"/>
      <c r="AK327" s="40"/>
      <c r="AL327" s="40"/>
      <c r="AM327" s="40"/>
      <c r="AN327" s="40"/>
      <c r="AO327" s="40"/>
      <c r="AP327" s="40"/>
      <c r="AQ327" s="40"/>
      <c r="AR327" s="40"/>
      <c r="AS327" s="40"/>
      <c r="AT327" s="40"/>
      <c r="AU327" s="40"/>
      <c r="AW327" s="145" t="str">
        <f t="shared" si="143"/>
        <v/>
      </c>
      <c r="AX327" s="146" t="str">
        <f t="shared" si="144"/>
        <v/>
      </c>
      <c r="AY327" s="147" t="str">
        <f t="shared" si="145"/>
        <v xml:space="preserve"> </v>
      </c>
      <c r="AZ327" s="145" t="str">
        <f t="shared" si="146"/>
        <v/>
      </c>
      <c r="BA327" s="146" t="str">
        <f t="shared" si="147"/>
        <v/>
      </c>
      <c r="BB327" s="147" t="str">
        <f t="shared" si="148"/>
        <v xml:space="preserve"> </v>
      </c>
      <c r="BC327" s="145" t="str">
        <f t="shared" si="149"/>
        <v/>
      </c>
      <c r="BD327" s="146" t="str">
        <f t="shared" si="150"/>
        <v/>
      </c>
      <c r="BE327" s="147" t="str">
        <f t="shared" si="151"/>
        <v xml:space="preserve"> </v>
      </c>
      <c r="BF327" s="145" t="str">
        <f t="shared" si="152"/>
        <v/>
      </c>
      <c r="BG327" s="146" t="str">
        <f t="shared" si="153"/>
        <v/>
      </c>
      <c r="BH327" s="148" t="str">
        <f t="shared" si="154"/>
        <v xml:space="preserve"> </v>
      </c>
      <c r="BI327" s="69" t="str">
        <f t="shared" si="155"/>
        <v/>
      </c>
      <c r="BJ327" s="70" t="str">
        <f t="shared" si="156"/>
        <v/>
      </c>
      <c r="BK327" s="142" t="str">
        <f t="shared" si="157"/>
        <v xml:space="preserve"> </v>
      </c>
      <c r="BL327" s="104"/>
      <c r="BM327" s="68">
        <f>COUNTIF('Student Tracking'!G326:N326,"&gt;=1")</f>
        <v>0</v>
      </c>
      <c r="BN327" s="104">
        <f>COUNTIF('Student Tracking'!G326:N326,"0")</f>
        <v>0</v>
      </c>
      <c r="BO327" s="85">
        <f t="shared" si="158"/>
        <v>0</v>
      </c>
      <c r="BP327" s="104" t="str">
        <f t="shared" si="136"/>
        <v/>
      </c>
      <c r="BQ327" s="104" t="str">
        <f t="shared" si="137"/>
        <v/>
      </c>
      <c r="BR327" s="104" t="str">
        <f t="shared" si="159"/>
        <v/>
      </c>
      <c r="BS327" s="303" t="str">
        <f t="shared" si="160"/>
        <v/>
      </c>
      <c r="BT327" s="104"/>
      <c r="BU327" s="68" t="str">
        <f t="shared" si="138"/>
        <v/>
      </c>
      <c r="BV327" s="91" t="str">
        <f t="shared" si="139"/>
        <v/>
      </c>
      <c r="BW327" s="91" t="str">
        <f t="shared" si="140"/>
        <v/>
      </c>
      <c r="BX327" s="91" t="str">
        <f t="shared" si="141"/>
        <v/>
      </c>
      <c r="BY327" s="91" t="str">
        <f t="shared" si="142"/>
        <v/>
      </c>
    </row>
    <row r="328" spans="1:77" x14ac:dyDescent="0.35">
      <c r="A328" s="73">
        <f>'Student Tracking'!A327</f>
        <v>0</v>
      </c>
      <c r="B328" s="73">
        <f>'Student Tracking'!B327</f>
        <v>0</v>
      </c>
      <c r="C328" s="74">
        <f>'Student Tracking'!D327</f>
        <v>0</v>
      </c>
      <c r="D328" s="184" t="str">
        <f>IF('Student Tracking'!E327,'Student Tracking'!E327,"")</f>
        <v/>
      </c>
      <c r="E328" s="184" t="str">
        <f>IF('Student Tracking'!F327,'Student Tracking'!F327,"")</f>
        <v/>
      </c>
      <c r="F328" s="181"/>
      <c r="G328" s="39"/>
      <c r="H328" s="39"/>
      <c r="I328" s="39"/>
      <c r="J328" s="39"/>
      <c r="K328" s="39"/>
      <c r="L328" s="39"/>
      <c r="M328" s="39"/>
      <c r="N328" s="39"/>
      <c r="O328" s="39"/>
      <c r="P328" s="39"/>
      <c r="Q328" s="39"/>
      <c r="R328" s="39"/>
      <c r="S328" s="39"/>
      <c r="T328" s="39"/>
      <c r="U328" s="39"/>
      <c r="V328" s="39"/>
      <c r="W328" s="39"/>
      <c r="X328" s="39"/>
      <c r="Y328" s="39"/>
      <c r="Z328" s="39"/>
      <c r="AA328" s="181"/>
      <c r="AB328" s="39"/>
      <c r="AC328" s="39"/>
      <c r="AD328" s="39"/>
      <c r="AE328" s="39"/>
      <c r="AF328" s="39"/>
      <c r="AG328" s="39"/>
      <c r="AH328" s="39"/>
      <c r="AI328" s="39"/>
      <c r="AJ328" s="39"/>
      <c r="AK328" s="39"/>
      <c r="AL328" s="39"/>
      <c r="AM328" s="39"/>
      <c r="AN328" s="39"/>
      <c r="AO328" s="39"/>
      <c r="AP328" s="39"/>
      <c r="AQ328" s="39"/>
      <c r="AR328" s="39"/>
      <c r="AS328" s="39"/>
      <c r="AT328" s="39"/>
      <c r="AU328" s="39"/>
      <c r="AW328" s="145" t="str">
        <f t="shared" si="143"/>
        <v/>
      </c>
      <c r="AX328" s="146" t="str">
        <f t="shared" si="144"/>
        <v/>
      </c>
      <c r="AY328" s="147" t="str">
        <f t="shared" si="145"/>
        <v xml:space="preserve"> </v>
      </c>
      <c r="AZ328" s="145" t="str">
        <f t="shared" si="146"/>
        <v/>
      </c>
      <c r="BA328" s="146" t="str">
        <f t="shared" si="147"/>
        <v/>
      </c>
      <c r="BB328" s="147" t="str">
        <f t="shared" si="148"/>
        <v xml:space="preserve"> </v>
      </c>
      <c r="BC328" s="145" t="str">
        <f t="shared" si="149"/>
        <v/>
      </c>
      <c r="BD328" s="146" t="str">
        <f t="shared" si="150"/>
        <v/>
      </c>
      <c r="BE328" s="147" t="str">
        <f t="shared" si="151"/>
        <v xml:space="preserve"> </v>
      </c>
      <c r="BF328" s="145" t="str">
        <f t="shared" si="152"/>
        <v/>
      </c>
      <c r="BG328" s="146" t="str">
        <f t="shared" si="153"/>
        <v/>
      </c>
      <c r="BH328" s="148" t="str">
        <f t="shared" si="154"/>
        <v xml:space="preserve"> </v>
      </c>
      <c r="BI328" s="69" t="str">
        <f t="shared" si="155"/>
        <v/>
      </c>
      <c r="BJ328" s="70" t="str">
        <f t="shared" si="156"/>
        <v/>
      </c>
      <c r="BK328" s="142" t="str">
        <f t="shared" si="157"/>
        <v xml:space="preserve"> </v>
      </c>
      <c r="BL328" s="104"/>
      <c r="BM328" s="68">
        <f>COUNTIF('Student Tracking'!G327:N327,"&gt;=1")</f>
        <v>0</v>
      </c>
      <c r="BN328" s="104">
        <f>COUNTIF('Student Tracking'!G327:N327,"0")</f>
        <v>0</v>
      </c>
      <c r="BO328" s="85">
        <f t="shared" si="158"/>
        <v>0</v>
      </c>
      <c r="BP328" s="104" t="str">
        <f t="shared" si="136"/>
        <v/>
      </c>
      <c r="BQ328" s="104" t="str">
        <f t="shared" si="137"/>
        <v/>
      </c>
      <c r="BR328" s="104" t="str">
        <f t="shared" si="159"/>
        <v/>
      </c>
      <c r="BS328" s="303" t="str">
        <f t="shared" si="160"/>
        <v/>
      </c>
      <c r="BT328" s="104"/>
      <c r="BU328" s="68" t="str">
        <f t="shared" si="138"/>
        <v/>
      </c>
      <c r="BV328" s="91" t="str">
        <f t="shared" si="139"/>
        <v/>
      </c>
      <c r="BW328" s="91" t="str">
        <f t="shared" si="140"/>
        <v/>
      </c>
      <c r="BX328" s="91" t="str">
        <f t="shared" si="141"/>
        <v/>
      </c>
      <c r="BY328" s="91" t="str">
        <f t="shared" si="142"/>
        <v/>
      </c>
    </row>
    <row r="329" spans="1:77" x14ac:dyDescent="0.35">
      <c r="A329" s="73">
        <f>'Student Tracking'!A328</f>
        <v>0</v>
      </c>
      <c r="B329" s="73">
        <f>'Student Tracking'!B328</f>
        <v>0</v>
      </c>
      <c r="C329" s="74">
        <f>'Student Tracking'!D328</f>
        <v>0</v>
      </c>
      <c r="D329" s="184" t="str">
        <f>IF('Student Tracking'!E328,'Student Tracking'!E328,"")</f>
        <v/>
      </c>
      <c r="E329" s="184" t="str">
        <f>IF('Student Tracking'!F328,'Student Tracking'!F328,"")</f>
        <v/>
      </c>
      <c r="F329" s="182"/>
      <c r="G329" s="40"/>
      <c r="H329" s="40"/>
      <c r="I329" s="40"/>
      <c r="J329" s="40"/>
      <c r="K329" s="40"/>
      <c r="L329" s="40"/>
      <c r="M329" s="40"/>
      <c r="N329" s="40"/>
      <c r="O329" s="40"/>
      <c r="P329" s="40"/>
      <c r="Q329" s="40"/>
      <c r="R329" s="40"/>
      <c r="S329" s="40"/>
      <c r="T329" s="40"/>
      <c r="U329" s="40"/>
      <c r="V329" s="40"/>
      <c r="W329" s="40"/>
      <c r="X329" s="40"/>
      <c r="Y329" s="40"/>
      <c r="Z329" s="40"/>
      <c r="AA329" s="182"/>
      <c r="AB329" s="40"/>
      <c r="AC329" s="40"/>
      <c r="AD329" s="40"/>
      <c r="AE329" s="40"/>
      <c r="AF329" s="40"/>
      <c r="AG329" s="40"/>
      <c r="AH329" s="40"/>
      <c r="AI329" s="40"/>
      <c r="AJ329" s="40"/>
      <c r="AK329" s="40"/>
      <c r="AL329" s="40"/>
      <c r="AM329" s="40"/>
      <c r="AN329" s="40"/>
      <c r="AO329" s="40"/>
      <c r="AP329" s="40"/>
      <c r="AQ329" s="40"/>
      <c r="AR329" s="40"/>
      <c r="AS329" s="40"/>
      <c r="AT329" s="40"/>
      <c r="AU329" s="40"/>
      <c r="AW329" s="145" t="str">
        <f t="shared" si="143"/>
        <v/>
      </c>
      <c r="AX329" s="146" t="str">
        <f t="shared" si="144"/>
        <v/>
      </c>
      <c r="AY329" s="147" t="str">
        <f t="shared" si="145"/>
        <v xml:space="preserve"> </v>
      </c>
      <c r="AZ329" s="145" t="str">
        <f t="shared" si="146"/>
        <v/>
      </c>
      <c r="BA329" s="146" t="str">
        <f t="shared" si="147"/>
        <v/>
      </c>
      <c r="BB329" s="147" t="str">
        <f t="shared" si="148"/>
        <v xml:space="preserve"> </v>
      </c>
      <c r="BC329" s="145" t="str">
        <f t="shared" si="149"/>
        <v/>
      </c>
      <c r="BD329" s="146" t="str">
        <f t="shared" si="150"/>
        <v/>
      </c>
      <c r="BE329" s="147" t="str">
        <f t="shared" si="151"/>
        <v xml:space="preserve"> </v>
      </c>
      <c r="BF329" s="145" t="str">
        <f t="shared" si="152"/>
        <v/>
      </c>
      <c r="BG329" s="146" t="str">
        <f t="shared" si="153"/>
        <v/>
      </c>
      <c r="BH329" s="148" t="str">
        <f t="shared" si="154"/>
        <v xml:space="preserve"> </v>
      </c>
      <c r="BI329" s="69" t="str">
        <f t="shared" si="155"/>
        <v/>
      </c>
      <c r="BJ329" s="70" t="str">
        <f t="shared" si="156"/>
        <v/>
      </c>
      <c r="BK329" s="142" t="str">
        <f t="shared" si="157"/>
        <v xml:space="preserve"> </v>
      </c>
      <c r="BL329" s="104"/>
      <c r="BM329" s="68">
        <f>COUNTIF('Student Tracking'!G328:N328,"&gt;=1")</f>
        <v>0</v>
      </c>
      <c r="BN329" s="104">
        <f>COUNTIF('Student Tracking'!G328:N328,"0")</f>
        <v>0</v>
      </c>
      <c r="BO329" s="85">
        <f t="shared" si="158"/>
        <v>0</v>
      </c>
      <c r="BP329" s="104" t="str">
        <f t="shared" si="136"/>
        <v/>
      </c>
      <c r="BQ329" s="104" t="str">
        <f t="shared" si="137"/>
        <v/>
      </c>
      <c r="BR329" s="104" t="str">
        <f t="shared" si="159"/>
        <v/>
      </c>
      <c r="BS329" s="303" t="str">
        <f t="shared" si="160"/>
        <v/>
      </c>
      <c r="BT329" s="104"/>
      <c r="BU329" s="68" t="str">
        <f t="shared" si="138"/>
        <v/>
      </c>
      <c r="BV329" s="91" t="str">
        <f t="shared" si="139"/>
        <v/>
      </c>
      <c r="BW329" s="91" t="str">
        <f t="shared" si="140"/>
        <v/>
      </c>
      <c r="BX329" s="91" t="str">
        <f t="shared" si="141"/>
        <v/>
      </c>
      <c r="BY329" s="91" t="str">
        <f t="shared" si="142"/>
        <v/>
      </c>
    </row>
    <row r="330" spans="1:77" x14ac:dyDescent="0.35">
      <c r="A330" s="73">
        <f>'Student Tracking'!A329</f>
        <v>0</v>
      </c>
      <c r="B330" s="73">
        <f>'Student Tracking'!B329</f>
        <v>0</v>
      </c>
      <c r="C330" s="74">
        <f>'Student Tracking'!D329</f>
        <v>0</v>
      </c>
      <c r="D330" s="184" t="str">
        <f>IF('Student Tracking'!E329,'Student Tracking'!E329,"")</f>
        <v/>
      </c>
      <c r="E330" s="184" t="str">
        <f>IF('Student Tracking'!F329,'Student Tracking'!F329,"")</f>
        <v/>
      </c>
      <c r="F330" s="181"/>
      <c r="G330" s="39"/>
      <c r="H330" s="39"/>
      <c r="I330" s="39"/>
      <c r="J330" s="39"/>
      <c r="K330" s="39"/>
      <c r="L330" s="39"/>
      <c r="M330" s="39"/>
      <c r="N330" s="39"/>
      <c r="O330" s="39"/>
      <c r="P330" s="39"/>
      <c r="Q330" s="39"/>
      <c r="R330" s="39"/>
      <c r="S330" s="39"/>
      <c r="T330" s="39"/>
      <c r="U330" s="39"/>
      <c r="V330" s="39"/>
      <c r="W330" s="39"/>
      <c r="X330" s="39"/>
      <c r="Y330" s="39"/>
      <c r="Z330" s="39"/>
      <c r="AA330" s="181"/>
      <c r="AB330" s="39"/>
      <c r="AC330" s="39"/>
      <c r="AD330" s="39"/>
      <c r="AE330" s="39"/>
      <c r="AF330" s="39"/>
      <c r="AG330" s="39"/>
      <c r="AH330" s="39"/>
      <c r="AI330" s="39"/>
      <c r="AJ330" s="39"/>
      <c r="AK330" s="39"/>
      <c r="AL330" s="39"/>
      <c r="AM330" s="39"/>
      <c r="AN330" s="39"/>
      <c r="AO330" s="39"/>
      <c r="AP330" s="39"/>
      <c r="AQ330" s="39"/>
      <c r="AR330" s="39"/>
      <c r="AS330" s="39"/>
      <c r="AT330" s="39"/>
      <c r="AU330" s="39"/>
      <c r="AW330" s="145" t="str">
        <f t="shared" si="143"/>
        <v/>
      </c>
      <c r="AX330" s="146" t="str">
        <f t="shared" si="144"/>
        <v/>
      </c>
      <c r="AY330" s="147" t="str">
        <f t="shared" si="145"/>
        <v xml:space="preserve"> </v>
      </c>
      <c r="AZ330" s="145" t="str">
        <f t="shared" si="146"/>
        <v/>
      </c>
      <c r="BA330" s="146" t="str">
        <f t="shared" si="147"/>
        <v/>
      </c>
      <c r="BB330" s="147" t="str">
        <f t="shared" si="148"/>
        <v xml:space="preserve"> </v>
      </c>
      <c r="BC330" s="145" t="str">
        <f t="shared" si="149"/>
        <v/>
      </c>
      <c r="BD330" s="146" t="str">
        <f t="shared" si="150"/>
        <v/>
      </c>
      <c r="BE330" s="147" t="str">
        <f t="shared" si="151"/>
        <v xml:space="preserve"> </v>
      </c>
      <c r="BF330" s="145" t="str">
        <f t="shared" si="152"/>
        <v/>
      </c>
      <c r="BG330" s="146" t="str">
        <f t="shared" si="153"/>
        <v/>
      </c>
      <c r="BH330" s="148" t="str">
        <f t="shared" si="154"/>
        <v xml:space="preserve"> </v>
      </c>
      <c r="BI330" s="69" t="str">
        <f t="shared" si="155"/>
        <v/>
      </c>
      <c r="BJ330" s="70" t="str">
        <f t="shared" si="156"/>
        <v/>
      </c>
      <c r="BK330" s="142" t="str">
        <f t="shared" si="157"/>
        <v xml:space="preserve"> </v>
      </c>
      <c r="BL330" s="104"/>
      <c r="BM330" s="68">
        <f>COUNTIF('Student Tracking'!G329:N329,"&gt;=1")</f>
        <v>0</v>
      </c>
      <c r="BN330" s="104">
        <f>COUNTIF('Student Tracking'!G329:N329,"0")</f>
        <v>0</v>
      </c>
      <c r="BO330" s="85">
        <f t="shared" si="158"/>
        <v>0</v>
      </c>
      <c r="BP330" s="104" t="str">
        <f t="shared" si="136"/>
        <v/>
      </c>
      <c r="BQ330" s="104" t="str">
        <f t="shared" si="137"/>
        <v/>
      </c>
      <c r="BR330" s="104" t="str">
        <f t="shared" si="159"/>
        <v/>
      </c>
      <c r="BS330" s="303" t="str">
        <f t="shared" si="160"/>
        <v/>
      </c>
      <c r="BT330" s="104"/>
      <c r="BU330" s="68" t="str">
        <f t="shared" si="138"/>
        <v/>
      </c>
      <c r="BV330" s="91" t="str">
        <f t="shared" si="139"/>
        <v/>
      </c>
      <c r="BW330" s="91" t="str">
        <f t="shared" si="140"/>
        <v/>
      </c>
      <c r="BX330" s="91" t="str">
        <f t="shared" si="141"/>
        <v/>
      </c>
      <c r="BY330" s="91" t="str">
        <f t="shared" si="142"/>
        <v/>
      </c>
    </row>
    <row r="331" spans="1:77" x14ac:dyDescent="0.35">
      <c r="A331" s="73">
        <f>'Student Tracking'!A330</f>
        <v>0</v>
      </c>
      <c r="B331" s="73">
        <f>'Student Tracking'!B330</f>
        <v>0</v>
      </c>
      <c r="C331" s="74">
        <f>'Student Tracking'!D330</f>
        <v>0</v>
      </c>
      <c r="D331" s="184" t="str">
        <f>IF('Student Tracking'!E330,'Student Tracking'!E330,"")</f>
        <v/>
      </c>
      <c r="E331" s="184" t="str">
        <f>IF('Student Tracking'!F330,'Student Tracking'!F330,"")</f>
        <v/>
      </c>
      <c r="F331" s="182"/>
      <c r="G331" s="40"/>
      <c r="H331" s="40"/>
      <c r="I331" s="40"/>
      <c r="J331" s="40"/>
      <c r="K331" s="40"/>
      <c r="L331" s="40"/>
      <c r="M331" s="40"/>
      <c r="N331" s="40"/>
      <c r="O331" s="40"/>
      <c r="P331" s="40"/>
      <c r="Q331" s="40"/>
      <c r="R331" s="40"/>
      <c r="S331" s="40"/>
      <c r="T331" s="40"/>
      <c r="U331" s="40"/>
      <c r="V331" s="40"/>
      <c r="W331" s="40"/>
      <c r="X331" s="40"/>
      <c r="Y331" s="40"/>
      <c r="Z331" s="40"/>
      <c r="AA331" s="182"/>
      <c r="AB331" s="40"/>
      <c r="AC331" s="40"/>
      <c r="AD331" s="40"/>
      <c r="AE331" s="40"/>
      <c r="AF331" s="40"/>
      <c r="AG331" s="40"/>
      <c r="AH331" s="40"/>
      <c r="AI331" s="40"/>
      <c r="AJ331" s="40"/>
      <c r="AK331" s="40"/>
      <c r="AL331" s="40"/>
      <c r="AM331" s="40"/>
      <c r="AN331" s="40"/>
      <c r="AO331" s="40"/>
      <c r="AP331" s="40"/>
      <c r="AQ331" s="40"/>
      <c r="AR331" s="40"/>
      <c r="AS331" s="40"/>
      <c r="AT331" s="40"/>
      <c r="AU331" s="40"/>
      <c r="AW331" s="145" t="str">
        <f t="shared" si="143"/>
        <v/>
      </c>
      <c r="AX331" s="146" t="str">
        <f t="shared" si="144"/>
        <v/>
      </c>
      <c r="AY331" s="147" t="str">
        <f t="shared" si="145"/>
        <v xml:space="preserve"> </v>
      </c>
      <c r="AZ331" s="145" t="str">
        <f t="shared" si="146"/>
        <v/>
      </c>
      <c r="BA331" s="146" t="str">
        <f t="shared" si="147"/>
        <v/>
      </c>
      <c r="BB331" s="147" t="str">
        <f t="shared" si="148"/>
        <v xml:space="preserve"> </v>
      </c>
      <c r="BC331" s="145" t="str">
        <f t="shared" si="149"/>
        <v/>
      </c>
      <c r="BD331" s="146" t="str">
        <f t="shared" si="150"/>
        <v/>
      </c>
      <c r="BE331" s="147" t="str">
        <f t="shared" si="151"/>
        <v xml:space="preserve"> </v>
      </c>
      <c r="BF331" s="145" t="str">
        <f t="shared" si="152"/>
        <v/>
      </c>
      <c r="BG331" s="146" t="str">
        <f t="shared" si="153"/>
        <v/>
      </c>
      <c r="BH331" s="148" t="str">
        <f t="shared" si="154"/>
        <v xml:space="preserve"> </v>
      </c>
      <c r="BI331" s="69" t="str">
        <f t="shared" si="155"/>
        <v/>
      </c>
      <c r="BJ331" s="70" t="str">
        <f t="shared" si="156"/>
        <v/>
      </c>
      <c r="BK331" s="142" t="str">
        <f t="shared" si="157"/>
        <v xml:space="preserve"> </v>
      </c>
      <c r="BL331" s="104"/>
      <c r="BM331" s="68">
        <f>COUNTIF('Student Tracking'!G330:N330,"&gt;=1")</f>
        <v>0</v>
      </c>
      <c r="BN331" s="104">
        <f>COUNTIF('Student Tracking'!G330:N330,"0")</f>
        <v>0</v>
      </c>
      <c r="BO331" s="85">
        <f t="shared" si="158"/>
        <v>0</v>
      </c>
      <c r="BP331" s="104" t="str">
        <f t="shared" si="136"/>
        <v/>
      </c>
      <c r="BQ331" s="104" t="str">
        <f t="shared" si="137"/>
        <v/>
      </c>
      <c r="BR331" s="104" t="str">
        <f t="shared" si="159"/>
        <v/>
      </c>
      <c r="BS331" s="303" t="str">
        <f t="shared" si="160"/>
        <v/>
      </c>
      <c r="BT331" s="104"/>
      <c r="BU331" s="68" t="str">
        <f t="shared" si="138"/>
        <v/>
      </c>
      <c r="BV331" s="91" t="str">
        <f t="shared" si="139"/>
        <v/>
      </c>
      <c r="BW331" s="91" t="str">
        <f t="shared" si="140"/>
        <v/>
      </c>
      <c r="BX331" s="91" t="str">
        <f t="shared" si="141"/>
        <v/>
      </c>
      <c r="BY331" s="91" t="str">
        <f t="shared" si="142"/>
        <v/>
      </c>
    </row>
    <row r="332" spans="1:77" x14ac:dyDescent="0.35">
      <c r="A332" s="73">
        <f>'Student Tracking'!A331</f>
        <v>0</v>
      </c>
      <c r="B332" s="73">
        <f>'Student Tracking'!B331</f>
        <v>0</v>
      </c>
      <c r="C332" s="74">
        <f>'Student Tracking'!D331</f>
        <v>0</v>
      </c>
      <c r="D332" s="184" t="str">
        <f>IF('Student Tracking'!E331,'Student Tracking'!E331,"")</f>
        <v/>
      </c>
      <c r="E332" s="184" t="str">
        <f>IF('Student Tracking'!F331,'Student Tracking'!F331,"")</f>
        <v/>
      </c>
      <c r="F332" s="181"/>
      <c r="G332" s="39"/>
      <c r="H332" s="39"/>
      <c r="I332" s="39"/>
      <c r="J332" s="39"/>
      <c r="K332" s="39"/>
      <c r="L332" s="39"/>
      <c r="M332" s="39"/>
      <c r="N332" s="39"/>
      <c r="O332" s="39"/>
      <c r="P332" s="39"/>
      <c r="Q332" s="39"/>
      <c r="R332" s="39"/>
      <c r="S332" s="39"/>
      <c r="T332" s="39"/>
      <c r="U332" s="39"/>
      <c r="V332" s="39"/>
      <c r="W332" s="39"/>
      <c r="X332" s="39"/>
      <c r="Y332" s="39"/>
      <c r="Z332" s="39"/>
      <c r="AA332" s="181"/>
      <c r="AB332" s="39"/>
      <c r="AC332" s="39"/>
      <c r="AD332" s="39"/>
      <c r="AE332" s="39"/>
      <c r="AF332" s="39"/>
      <c r="AG332" s="39"/>
      <c r="AH332" s="39"/>
      <c r="AI332" s="39"/>
      <c r="AJ332" s="39"/>
      <c r="AK332" s="39"/>
      <c r="AL332" s="39"/>
      <c r="AM332" s="39"/>
      <c r="AN332" s="39"/>
      <c r="AO332" s="39"/>
      <c r="AP332" s="39"/>
      <c r="AQ332" s="39"/>
      <c r="AR332" s="39"/>
      <c r="AS332" s="39"/>
      <c r="AT332" s="39"/>
      <c r="AU332" s="39"/>
      <c r="AW332" s="145" t="str">
        <f t="shared" si="143"/>
        <v/>
      </c>
      <c r="AX332" s="146" t="str">
        <f t="shared" si="144"/>
        <v/>
      </c>
      <c r="AY332" s="147" t="str">
        <f t="shared" si="145"/>
        <v xml:space="preserve"> </v>
      </c>
      <c r="AZ332" s="145" t="str">
        <f t="shared" si="146"/>
        <v/>
      </c>
      <c r="BA332" s="146" t="str">
        <f t="shared" si="147"/>
        <v/>
      </c>
      <c r="BB332" s="147" t="str">
        <f t="shared" si="148"/>
        <v xml:space="preserve"> </v>
      </c>
      <c r="BC332" s="145" t="str">
        <f t="shared" si="149"/>
        <v/>
      </c>
      <c r="BD332" s="146" t="str">
        <f t="shared" si="150"/>
        <v/>
      </c>
      <c r="BE332" s="147" t="str">
        <f t="shared" si="151"/>
        <v xml:space="preserve"> </v>
      </c>
      <c r="BF332" s="145" t="str">
        <f t="shared" si="152"/>
        <v/>
      </c>
      <c r="BG332" s="146" t="str">
        <f t="shared" si="153"/>
        <v/>
      </c>
      <c r="BH332" s="148" t="str">
        <f t="shared" si="154"/>
        <v xml:space="preserve"> </v>
      </c>
      <c r="BI332" s="69" t="str">
        <f t="shared" si="155"/>
        <v/>
      </c>
      <c r="BJ332" s="70" t="str">
        <f t="shared" si="156"/>
        <v/>
      </c>
      <c r="BK332" s="142" t="str">
        <f t="shared" si="157"/>
        <v xml:space="preserve"> </v>
      </c>
      <c r="BL332" s="104"/>
      <c r="BM332" s="68">
        <f>COUNTIF('Student Tracking'!G331:N331,"&gt;=1")</f>
        <v>0</v>
      </c>
      <c r="BN332" s="104">
        <f>COUNTIF('Student Tracking'!G331:N331,"0")</f>
        <v>0</v>
      </c>
      <c r="BO332" s="85">
        <f t="shared" si="158"/>
        <v>0</v>
      </c>
      <c r="BP332" s="104" t="str">
        <f t="shared" si="136"/>
        <v/>
      </c>
      <c r="BQ332" s="104" t="str">
        <f t="shared" si="137"/>
        <v/>
      </c>
      <c r="BR332" s="104" t="str">
        <f t="shared" si="159"/>
        <v/>
      </c>
      <c r="BS332" s="303" t="str">
        <f t="shared" si="160"/>
        <v/>
      </c>
      <c r="BT332" s="104"/>
      <c r="BU332" s="68" t="str">
        <f t="shared" si="138"/>
        <v/>
      </c>
      <c r="BV332" s="91" t="str">
        <f t="shared" si="139"/>
        <v/>
      </c>
      <c r="BW332" s="91" t="str">
        <f t="shared" si="140"/>
        <v/>
      </c>
      <c r="BX332" s="91" t="str">
        <f t="shared" si="141"/>
        <v/>
      </c>
      <c r="BY332" s="91" t="str">
        <f t="shared" si="142"/>
        <v/>
      </c>
    </row>
    <row r="333" spans="1:77" x14ac:dyDescent="0.35">
      <c r="A333" s="73">
        <f>'Student Tracking'!A332</f>
        <v>0</v>
      </c>
      <c r="B333" s="73">
        <f>'Student Tracking'!B332</f>
        <v>0</v>
      </c>
      <c r="C333" s="74">
        <f>'Student Tracking'!D332</f>
        <v>0</v>
      </c>
      <c r="D333" s="184" t="str">
        <f>IF('Student Tracking'!E332,'Student Tracking'!E332,"")</f>
        <v/>
      </c>
      <c r="E333" s="184" t="str">
        <f>IF('Student Tracking'!F332,'Student Tracking'!F332,"")</f>
        <v/>
      </c>
      <c r="F333" s="182"/>
      <c r="G333" s="40"/>
      <c r="H333" s="40"/>
      <c r="I333" s="40"/>
      <c r="J333" s="40"/>
      <c r="K333" s="40"/>
      <c r="L333" s="40"/>
      <c r="M333" s="40"/>
      <c r="N333" s="40"/>
      <c r="O333" s="40"/>
      <c r="P333" s="40"/>
      <c r="Q333" s="40"/>
      <c r="R333" s="40"/>
      <c r="S333" s="40"/>
      <c r="T333" s="40"/>
      <c r="U333" s="40"/>
      <c r="V333" s="40"/>
      <c r="W333" s="40"/>
      <c r="X333" s="40"/>
      <c r="Y333" s="40"/>
      <c r="Z333" s="40"/>
      <c r="AA333" s="182"/>
      <c r="AB333" s="40"/>
      <c r="AC333" s="40"/>
      <c r="AD333" s="40"/>
      <c r="AE333" s="40"/>
      <c r="AF333" s="40"/>
      <c r="AG333" s="40"/>
      <c r="AH333" s="40"/>
      <c r="AI333" s="40"/>
      <c r="AJ333" s="40"/>
      <c r="AK333" s="40"/>
      <c r="AL333" s="40"/>
      <c r="AM333" s="40"/>
      <c r="AN333" s="40"/>
      <c r="AO333" s="40"/>
      <c r="AP333" s="40"/>
      <c r="AQ333" s="40"/>
      <c r="AR333" s="40"/>
      <c r="AS333" s="40"/>
      <c r="AT333" s="40"/>
      <c r="AU333" s="40"/>
      <c r="AW333" s="145" t="str">
        <f t="shared" si="143"/>
        <v/>
      </c>
      <c r="AX333" s="146" t="str">
        <f t="shared" si="144"/>
        <v/>
      </c>
      <c r="AY333" s="147" t="str">
        <f t="shared" si="145"/>
        <v xml:space="preserve"> </v>
      </c>
      <c r="AZ333" s="145" t="str">
        <f t="shared" si="146"/>
        <v/>
      </c>
      <c r="BA333" s="146" t="str">
        <f t="shared" si="147"/>
        <v/>
      </c>
      <c r="BB333" s="147" t="str">
        <f t="shared" si="148"/>
        <v xml:space="preserve"> </v>
      </c>
      <c r="BC333" s="145" t="str">
        <f t="shared" si="149"/>
        <v/>
      </c>
      <c r="BD333" s="146" t="str">
        <f t="shared" si="150"/>
        <v/>
      </c>
      <c r="BE333" s="147" t="str">
        <f t="shared" si="151"/>
        <v xml:space="preserve"> </v>
      </c>
      <c r="BF333" s="145" t="str">
        <f t="shared" si="152"/>
        <v/>
      </c>
      <c r="BG333" s="146" t="str">
        <f t="shared" si="153"/>
        <v/>
      </c>
      <c r="BH333" s="148" t="str">
        <f t="shared" si="154"/>
        <v xml:space="preserve"> </v>
      </c>
      <c r="BI333" s="69" t="str">
        <f t="shared" si="155"/>
        <v/>
      </c>
      <c r="BJ333" s="70" t="str">
        <f t="shared" si="156"/>
        <v/>
      </c>
      <c r="BK333" s="142" t="str">
        <f t="shared" si="157"/>
        <v xml:space="preserve"> </v>
      </c>
      <c r="BL333" s="104"/>
      <c r="BM333" s="68">
        <f>COUNTIF('Student Tracking'!G332:N332,"&gt;=1")</f>
        <v>0</v>
      </c>
      <c r="BN333" s="104">
        <f>COUNTIF('Student Tracking'!G332:N332,"0")</f>
        <v>0</v>
      </c>
      <c r="BO333" s="85">
        <f t="shared" si="158"/>
        <v>0</v>
      </c>
      <c r="BP333" s="104" t="str">
        <f t="shared" si="136"/>
        <v/>
      </c>
      <c r="BQ333" s="104" t="str">
        <f t="shared" si="137"/>
        <v/>
      </c>
      <c r="BR333" s="104" t="str">
        <f t="shared" si="159"/>
        <v/>
      </c>
      <c r="BS333" s="303" t="str">
        <f t="shared" si="160"/>
        <v/>
      </c>
      <c r="BT333" s="104"/>
      <c r="BU333" s="68" t="str">
        <f t="shared" si="138"/>
        <v/>
      </c>
      <c r="BV333" s="91" t="str">
        <f t="shared" si="139"/>
        <v/>
      </c>
      <c r="BW333" s="91" t="str">
        <f t="shared" si="140"/>
        <v/>
      </c>
      <c r="BX333" s="91" t="str">
        <f t="shared" si="141"/>
        <v/>
      </c>
      <c r="BY333" s="91" t="str">
        <f t="shared" si="142"/>
        <v/>
      </c>
    </row>
    <row r="334" spans="1:77" x14ac:dyDescent="0.35">
      <c r="A334" s="73">
        <f>'Student Tracking'!A333</f>
        <v>0</v>
      </c>
      <c r="B334" s="73">
        <f>'Student Tracking'!B333</f>
        <v>0</v>
      </c>
      <c r="C334" s="74">
        <f>'Student Tracking'!D333</f>
        <v>0</v>
      </c>
      <c r="D334" s="184" t="str">
        <f>IF('Student Tracking'!E333,'Student Tracking'!E333,"")</f>
        <v/>
      </c>
      <c r="E334" s="184" t="str">
        <f>IF('Student Tracking'!F333,'Student Tracking'!F333,"")</f>
        <v/>
      </c>
      <c r="F334" s="181"/>
      <c r="G334" s="39"/>
      <c r="H334" s="39"/>
      <c r="I334" s="39"/>
      <c r="J334" s="39"/>
      <c r="K334" s="39"/>
      <c r="L334" s="39"/>
      <c r="M334" s="39"/>
      <c r="N334" s="39"/>
      <c r="O334" s="39"/>
      <c r="P334" s="39"/>
      <c r="Q334" s="39"/>
      <c r="R334" s="39"/>
      <c r="S334" s="39"/>
      <c r="T334" s="39"/>
      <c r="U334" s="39"/>
      <c r="V334" s="39"/>
      <c r="W334" s="39"/>
      <c r="X334" s="39"/>
      <c r="Y334" s="39"/>
      <c r="Z334" s="39"/>
      <c r="AA334" s="181"/>
      <c r="AB334" s="39"/>
      <c r="AC334" s="39"/>
      <c r="AD334" s="39"/>
      <c r="AE334" s="39"/>
      <c r="AF334" s="39"/>
      <c r="AG334" s="39"/>
      <c r="AH334" s="39"/>
      <c r="AI334" s="39"/>
      <c r="AJ334" s="39"/>
      <c r="AK334" s="39"/>
      <c r="AL334" s="39"/>
      <c r="AM334" s="39"/>
      <c r="AN334" s="39"/>
      <c r="AO334" s="39"/>
      <c r="AP334" s="39"/>
      <c r="AQ334" s="39"/>
      <c r="AR334" s="39"/>
      <c r="AS334" s="39"/>
      <c r="AT334" s="39"/>
      <c r="AU334" s="39"/>
      <c r="AW334" s="145" t="str">
        <f t="shared" si="143"/>
        <v/>
      </c>
      <c r="AX334" s="146" t="str">
        <f t="shared" si="144"/>
        <v/>
      </c>
      <c r="AY334" s="147" t="str">
        <f t="shared" si="145"/>
        <v xml:space="preserve"> </v>
      </c>
      <c r="AZ334" s="145" t="str">
        <f t="shared" si="146"/>
        <v/>
      </c>
      <c r="BA334" s="146" t="str">
        <f t="shared" si="147"/>
        <v/>
      </c>
      <c r="BB334" s="147" t="str">
        <f t="shared" si="148"/>
        <v xml:space="preserve"> </v>
      </c>
      <c r="BC334" s="145" t="str">
        <f t="shared" si="149"/>
        <v/>
      </c>
      <c r="BD334" s="146" t="str">
        <f t="shared" si="150"/>
        <v/>
      </c>
      <c r="BE334" s="147" t="str">
        <f t="shared" si="151"/>
        <v xml:space="preserve"> </v>
      </c>
      <c r="BF334" s="145" t="str">
        <f t="shared" si="152"/>
        <v/>
      </c>
      <c r="BG334" s="146" t="str">
        <f t="shared" si="153"/>
        <v/>
      </c>
      <c r="BH334" s="148" t="str">
        <f t="shared" si="154"/>
        <v xml:space="preserve"> </v>
      </c>
      <c r="BI334" s="69" t="str">
        <f t="shared" si="155"/>
        <v/>
      </c>
      <c r="BJ334" s="70" t="str">
        <f t="shared" si="156"/>
        <v/>
      </c>
      <c r="BK334" s="142" t="str">
        <f t="shared" si="157"/>
        <v xml:space="preserve"> </v>
      </c>
      <c r="BL334" s="104"/>
      <c r="BM334" s="68">
        <f>COUNTIF('Student Tracking'!G333:N333,"&gt;=1")</f>
        <v>0</v>
      </c>
      <c r="BN334" s="104">
        <f>COUNTIF('Student Tracking'!G333:N333,"0")</f>
        <v>0</v>
      </c>
      <c r="BO334" s="85">
        <f t="shared" si="158"/>
        <v>0</v>
      </c>
      <c r="BP334" s="104" t="str">
        <f t="shared" si="136"/>
        <v/>
      </c>
      <c r="BQ334" s="104" t="str">
        <f t="shared" si="137"/>
        <v/>
      </c>
      <c r="BR334" s="104" t="str">
        <f t="shared" si="159"/>
        <v/>
      </c>
      <c r="BS334" s="303" t="str">
        <f t="shared" si="160"/>
        <v/>
      </c>
      <c r="BT334" s="104"/>
      <c r="BU334" s="68" t="str">
        <f t="shared" si="138"/>
        <v/>
      </c>
      <c r="BV334" s="91" t="str">
        <f t="shared" si="139"/>
        <v/>
      </c>
      <c r="BW334" s="91" t="str">
        <f t="shared" si="140"/>
        <v/>
      </c>
      <c r="BX334" s="91" t="str">
        <f t="shared" si="141"/>
        <v/>
      </c>
      <c r="BY334" s="91" t="str">
        <f t="shared" si="142"/>
        <v/>
      </c>
    </row>
    <row r="335" spans="1:77" x14ac:dyDescent="0.35">
      <c r="A335" s="73">
        <f>'Student Tracking'!A334</f>
        <v>0</v>
      </c>
      <c r="B335" s="73">
        <f>'Student Tracking'!B334</f>
        <v>0</v>
      </c>
      <c r="C335" s="74">
        <f>'Student Tracking'!D334</f>
        <v>0</v>
      </c>
      <c r="D335" s="184" t="str">
        <f>IF('Student Tracking'!E334,'Student Tracking'!E334,"")</f>
        <v/>
      </c>
      <c r="E335" s="184" t="str">
        <f>IF('Student Tracking'!F334,'Student Tracking'!F334,"")</f>
        <v/>
      </c>
      <c r="F335" s="182"/>
      <c r="G335" s="40"/>
      <c r="H335" s="40"/>
      <c r="I335" s="40"/>
      <c r="J335" s="40"/>
      <c r="K335" s="40"/>
      <c r="L335" s="40"/>
      <c r="M335" s="40"/>
      <c r="N335" s="40"/>
      <c r="O335" s="40"/>
      <c r="P335" s="40"/>
      <c r="Q335" s="40"/>
      <c r="R335" s="40"/>
      <c r="S335" s="40"/>
      <c r="T335" s="40"/>
      <c r="U335" s="40"/>
      <c r="V335" s="40"/>
      <c r="W335" s="40"/>
      <c r="X335" s="40"/>
      <c r="Y335" s="40"/>
      <c r="Z335" s="40"/>
      <c r="AA335" s="182"/>
      <c r="AB335" s="40"/>
      <c r="AC335" s="40"/>
      <c r="AD335" s="40"/>
      <c r="AE335" s="40"/>
      <c r="AF335" s="40"/>
      <c r="AG335" s="40"/>
      <c r="AH335" s="40"/>
      <c r="AI335" s="40"/>
      <c r="AJ335" s="40"/>
      <c r="AK335" s="40"/>
      <c r="AL335" s="40"/>
      <c r="AM335" s="40"/>
      <c r="AN335" s="40"/>
      <c r="AO335" s="40"/>
      <c r="AP335" s="40"/>
      <c r="AQ335" s="40"/>
      <c r="AR335" s="40"/>
      <c r="AS335" s="40"/>
      <c r="AT335" s="40"/>
      <c r="AU335" s="40"/>
      <c r="AW335" s="145" t="str">
        <f t="shared" si="143"/>
        <v/>
      </c>
      <c r="AX335" s="146" t="str">
        <f t="shared" si="144"/>
        <v/>
      </c>
      <c r="AY335" s="147" t="str">
        <f t="shared" si="145"/>
        <v xml:space="preserve"> </v>
      </c>
      <c r="AZ335" s="145" t="str">
        <f t="shared" si="146"/>
        <v/>
      </c>
      <c r="BA335" s="146" t="str">
        <f t="shared" si="147"/>
        <v/>
      </c>
      <c r="BB335" s="147" t="str">
        <f t="shared" si="148"/>
        <v xml:space="preserve"> </v>
      </c>
      <c r="BC335" s="145" t="str">
        <f t="shared" si="149"/>
        <v/>
      </c>
      <c r="BD335" s="146" t="str">
        <f t="shared" si="150"/>
        <v/>
      </c>
      <c r="BE335" s="147" t="str">
        <f t="shared" si="151"/>
        <v xml:space="preserve"> </v>
      </c>
      <c r="BF335" s="145" t="str">
        <f t="shared" si="152"/>
        <v/>
      </c>
      <c r="BG335" s="146" t="str">
        <f t="shared" si="153"/>
        <v/>
      </c>
      <c r="BH335" s="148" t="str">
        <f t="shared" si="154"/>
        <v xml:space="preserve"> </v>
      </c>
      <c r="BI335" s="69" t="str">
        <f t="shared" si="155"/>
        <v/>
      </c>
      <c r="BJ335" s="70" t="str">
        <f t="shared" si="156"/>
        <v/>
      </c>
      <c r="BK335" s="142" t="str">
        <f t="shared" si="157"/>
        <v xml:space="preserve"> </v>
      </c>
      <c r="BL335" s="104"/>
      <c r="BM335" s="68">
        <f>COUNTIF('Student Tracking'!G334:N334,"&gt;=1")</f>
        <v>0</v>
      </c>
      <c r="BN335" s="104">
        <f>COUNTIF('Student Tracking'!G334:N334,"0")</f>
        <v>0</v>
      </c>
      <c r="BO335" s="85">
        <f t="shared" si="158"/>
        <v>0</v>
      </c>
      <c r="BP335" s="104" t="str">
        <f t="shared" si="136"/>
        <v/>
      </c>
      <c r="BQ335" s="104" t="str">
        <f t="shared" si="137"/>
        <v/>
      </c>
      <c r="BR335" s="104" t="str">
        <f t="shared" si="159"/>
        <v/>
      </c>
      <c r="BS335" s="303" t="str">
        <f t="shared" si="160"/>
        <v/>
      </c>
      <c r="BT335" s="104"/>
      <c r="BU335" s="68" t="str">
        <f t="shared" si="138"/>
        <v/>
      </c>
      <c r="BV335" s="91" t="str">
        <f t="shared" si="139"/>
        <v/>
      </c>
      <c r="BW335" s="91" t="str">
        <f t="shared" si="140"/>
        <v/>
      </c>
      <c r="BX335" s="91" t="str">
        <f t="shared" si="141"/>
        <v/>
      </c>
      <c r="BY335" s="91" t="str">
        <f t="shared" si="142"/>
        <v/>
      </c>
    </row>
    <row r="336" spans="1:77" x14ac:dyDescent="0.35">
      <c r="A336" s="73">
        <f>'Student Tracking'!A335</f>
        <v>0</v>
      </c>
      <c r="B336" s="73">
        <f>'Student Tracking'!B335</f>
        <v>0</v>
      </c>
      <c r="C336" s="74">
        <f>'Student Tracking'!D335</f>
        <v>0</v>
      </c>
      <c r="D336" s="184" t="str">
        <f>IF('Student Tracking'!E335,'Student Tracking'!E335,"")</f>
        <v/>
      </c>
      <c r="E336" s="184" t="str">
        <f>IF('Student Tracking'!F335,'Student Tracking'!F335,"")</f>
        <v/>
      </c>
      <c r="F336" s="181"/>
      <c r="G336" s="39"/>
      <c r="H336" s="39"/>
      <c r="I336" s="39"/>
      <c r="J336" s="39"/>
      <c r="K336" s="39"/>
      <c r="L336" s="39"/>
      <c r="M336" s="39"/>
      <c r="N336" s="39"/>
      <c r="O336" s="39"/>
      <c r="P336" s="39"/>
      <c r="Q336" s="39"/>
      <c r="R336" s="39"/>
      <c r="S336" s="39"/>
      <c r="T336" s="39"/>
      <c r="U336" s="39"/>
      <c r="V336" s="39"/>
      <c r="W336" s="39"/>
      <c r="X336" s="39"/>
      <c r="Y336" s="39"/>
      <c r="Z336" s="39"/>
      <c r="AA336" s="181"/>
      <c r="AB336" s="39"/>
      <c r="AC336" s="39"/>
      <c r="AD336" s="39"/>
      <c r="AE336" s="39"/>
      <c r="AF336" s="39"/>
      <c r="AG336" s="39"/>
      <c r="AH336" s="39"/>
      <c r="AI336" s="39"/>
      <c r="AJ336" s="39"/>
      <c r="AK336" s="39"/>
      <c r="AL336" s="39"/>
      <c r="AM336" s="39"/>
      <c r="AN336" s="39"/>
      <c r="AO336" s="39"/>
      <c r="AP336" s="39"/>
      <c r="AQ336" s="39"/>
      <c r="AR336" s="39"/>
      <c r="AS336" s="39"/>
      <c r="AT336" s="39"/>
      <c r="AU336" s="39"/>
      <c r="AW336" s="145" t="str">
        <f t="shared" si="143"/>
        <v/>
      </c>
      <c r="AX336" s="146" t="str">
        <f t="shared" si="144"/>
        <v/>
      </c>
      <c r="AY336" s="147" t="str">
        <f t="shared" si="145"/>
        <v xml:space="preserve"> </v>
      </c>
      <c r="AZ336" s="145" t="str">
        <f t="shared" si="146"/>
        <v/>
      </c>
      <c r="BA336" s="146" t="str">
        <f t="shared" si="147"/>
        <v/>
      </c>
      <c r="BB336" s="147" t="str">
        <f t="shared" si="148"/>
        <v xml:space="preserve"> </v>
      </c>
      <c r="BC336" s="145" t="str">
        <f t="shared" si="149"/>
        <v/>
      </c>
      <c r="BD336" s="146" t="str">
        <f t="shared" si="150"/>
        <v/>
      </c>
      <c r="BE336" s="147" t="str">
        <f t="shared" si="151"/>
        <v xml:space="preserve"> </v>
      </c>
      <c r="BF336" s="145" t="str">
        <f t="shared" si="152"/>
        <v/>
      </c>
      <c r="BG336" s="146" t="str">
        <f t="shared" si="153"/>
        <v/>
      </c>
      <c r="BH336" s="148" t="str">
        <f t="shared" si="154"/>
        <v xml:space="preserve"> </v>
      </c>
      <c r="BI336" s="69" t="str">
        <f t="shared" si="155"/>
        <v/>
      </c>
      <c r="BJ336" s="70" t="str">
        <f t="shared" si="156"/>
        <v/>
      </c>
      <c r="BK336" s="142" t="str">
        <f t="shared" si="157"/>
        <v xml:space="preserve"> </v>
      </c>
      <c r="BL336" s="104"/>
      <c r="BM336" s="68">
        <f>COUNTIF('Student Tracking'!G335:N335,"&gt;=1")</f>
        <v>0</v>
      </c>
      <c r="BN336" s="104">
        <f>COUNTIF('Student Tracking'!G335:N335,"0")</f>
        <v>0</v>
      </c>
      <c r="BO336" s="85">
        <f t="shared" si="158"/>
        <v>0</v>
      </c>
      <c r="BP336" s="104" t="str">
        <f t="shared" si="136"/>
        <v/>
      </c>
      <c r="BQ336" s="104" t="str">
        <f t="shared" si="137"/>
        <v/>
      </c>
      <c r="BR336" s="104" t="str">
        <f t="shared" si="159"/>
        <v/>
      </c>
      <c r="BS336" s="303" t="str">
        <f t="shared" si="160"/>
        <v/>
      </c>
      <c r="BT336" s="104"/>
      <c r="BU336" s="68" t="str">
        <f t="shared" si="138"/>
        <v/>
      </c>
      <c r="BV336" s="91" t="str">
        <f t="shared" si="139"/>
        <v/>
      </c>
      <c r="BW336" s="91" t="str">
        <f t="shared" si="140"/>
        <v/>
      </c>
      <c r="BX336" s="91" t="str">
        <f t="shared" si="141"/>
        <v/>
      </c>
      <c r="BY336" s="91" t="str">
        <f t="shared" si="142"/>
        <v/>
      </c>
    </row>
    <row r="337" spans="1:77" x14ac:dyDescent="0.35">
      <c r="A337" s="73">
        <f>'Student Tracking'!A336</f>
        <v>0</v>
      </c>
      <c r="B337" s="73">
        <f>'Student Tracking'!B336</f>
        <v>0</v>
      </c>
      <c r="C337" s="74">
        <f>'Student Tracking'!D336</f>
        <v>0</v>
      </c>
      <c r="D337" s="184" t="str">
        <f>IF('Student Tracking'!E336,'Student Tracking'!E336,"")</f>
        <v/>
      </c>
      <c r="E337" s="184" t="str">
        <f>IF('Student Tracking'!F336,'Student Tracking'!F336,"")</f>
        <v/>
      </c>
      <c r="F337" s="182"/>
      <c r="G337" s="40"/>
      <c r="H337" s="40"/>
      <c r="I337" s="40"/>
      <c r="J337" s="40"/>
      <c r="K337" s="40"/>
      <c r="L337" s="40"/>
      <c r="M337" s="40"/>
      <c r="N337" s="40"/>
      <c r="O337" s="40"/>
      <c r="P337" s="40"/>
      <c r="Q337" s="40"/>
      <c r="R337" s="40"/>
      <c r="S337" s="40"/>
      <c r="T337" s="40"/>
      <c r="U337" s="40"/>
      <c r="V337" s="40"/>
      <c r="W337" s="40"/>
      <c r="X337" s="40"/>
      <c r="Y337" s="40"/>
      <c r="Z337" s="40"/>
      <c r="AA337" s="182"/>
      <c r="AB337" s="40"/>
      <c r="AC337" s="40"/>
      <c r="AD337" s="40"/>
      <c r="AE337" s="40"/>
      <c r="AF337" s="40"/>
      <c r="AG337" s="40"/>
      <c r="AH337" s="40"/>
      <c r="AI337" s="40"/>
      <c r="AJ337" s="40"/>
      <c r="AK337" s="40"/>
      <c r="AL337" s="40"/>
      <c r="AM337" s="40"/>
      <c r="AN337" s="40"/>
      <c r="AO337" s="40"/>
      <c r="AP337" s="40"/>
      <c r="AQ337" s="40"/>
      <c r="AR337" s="40"/>
      <c r="AS337" s="40"/>
      <c r="AT337" s="40"/>
      <c r="AU337" s="40"/>
      <c r="AW337" s="145" t="str">
        <f t="shared" si="143"/>
        <v/>
      </c>
      <c r="AX337" s="146" t="str">
        <f t="shared" si="144"/>
        <v/>
      </c>
      <c r="AY337" s="147" t="str">
        <f t="shared" si="145"/>
        <v xml:space="preserve"> </v>
      </c>
      <c r="AZ337" s="145" t="str">
        <f t="shared" si="146"/>
        <v/>
      </c>
      <c r="BA337" s="146" t="str">
        <f t="shared" si="147"/>
        <v/>
      </c>
      <c r="BB337" s="147" t="str">
        <f t="shared" si="148"/>
        <v xml:space="preserve"> </v>
      </c>
      <c r="BC337" s="145" t="str">
        <f t="shared" si="149"/>
        <v/>
      </c>
      <c r="BD337" s="146" t="str">
        <f t="shared" si="150"/>
        <v/>
      </c>
      <c r="BE337" s="147" t="str">
        <f t="shared" si="151"/>
        <v xml:space="preserve"> </v>
      </c>
      <c r="BF337" s="145" t="str">
        <f t="shared" si="152"/>
        <v/>
      </c>
      <c r="BG337" s="146" t="str">
        <f t="shared" si="153"/>
        <v/>
      </c>
      <c r="BH337" s="148" t="str">
        <f t="shared" si="154"/>
        <v xml:space="preserve"> </v>
      </c>
      <c r="BI337" s="69" t="str">
        <f t="shared" si="155"/>
        <v/>
      </c>
      <c r="BJ337" s="70" t="str">
        <f t="shared" si="156"/>
        <v/>
      </c>
      <c r="BK337" s="142" t="str">
        <f t="shared" si="157"/>
        <v xml:space="preserve"> </v>
      </c>
      <c r="BL337" s="104"/>
      <c r="BM337" s="68">
        <f>COUNTIF('Student Tracking'!G336:N336,"&gt;=1")</f>
        <v>0</v>
      </c>
      <c r="BN337" s="104">
        <f>COUNTIF('Student Tracking'!G336:N336,"0")</f>
        <v>0</v>
      </c>
      <c r="BO337" s="85">
        <f t="shared" si="158"/>
        <v>0</v>
      </c>
      <c r="BP337" s="104" t="str">
        <f t="shared" si="136"/>
        <v/>
      </c>
      <c r="BQ337" s="104" t="str">
        <f t="shared" si="137"/>
        <v/>
      </c>
      <c r="BR337" s="104" t="str">
        <f t="shared" si="159"/>
        <v/>
      </c>
      <c r="BS337" s="303" t="str">
        <f t="shared" si="160"/>
        <v/>
      </c>
      <c r="BT337" s="104"/>
      <c r="BU337" s="68" t="str">
        <f t="shared" si="138"/>
        <v/>
      </c>
      <c r="BV337" s="91" t="str">
        <f t="shared" si="139"/>
        <v/>
      </c>
      <c r="BW337" s="91" t="str">
        <f t="shared" si="140"/>
        <v/>
      </c>
      <c r="BX337" s="91" t="str">
        <f t="shared" si="141"/>
        <v/>
      </c>
      <c r="BY337" s="91" t="str">
        <f t="shared" si="142"/>
        <v/>
      </c>
    </row>
    <row r="338" spans="1:77" x14ac:dyDescent="0.35">
      <c r="A338" s="73">
        <f>'Student Tracking'!A337</f>
        <v>0</v>
      </c>
      <c r="B338" s="73">
        <f>'Student Tracking'!B337</f>
        <v>0</v>
      </c>
      <c r="C338" s="74">
        <f>'Student Tracking'!D337</f>
        <v>0</v>
      </c>
      <c r="D338" s="184" t="str">
        <f>IF('Student Tracking'!E337,'Student Tracking'!E337,"")</f>
        <v/>
      </c>
      <c r="E338" s="184" t="str">
        <f>IF('Student Tracking'!F337,'Student Tracking'!F337,"")</f>
        <v/>
      </c>
      <c r="F338" s="181"/>
      <c r="G338" s="39"/>
      <c r="H338" s="39"/>
      <c r="I338" s="39"/>
      <c r="J338" s="39"/>
      <c r="K338" s="39"/>
      <c r="L338" s="39"/>
      <c r="M338" s="39"/>
      <c r="N338" s="39"/>
      <c r="O338" s="39"/>
      <c r="P338" s="39"/>
      <c r="Q338" s="39"/>
      <c r="R338" s="39"/>
      <c r="S338" s="39"/>
      <c r="T338" s="39"/>
      <c r="U338" s="39"/>
      <c r="V338" s="39"/>
      <c r="W338" s="39"/>
      <c r="X338" s="39"/>
      <c r="Y338" s="39"/>
      <c r="Z338" s="39"/>
      <c r="AA338" s="181"/>
      <c r="AB338" s="39"/>
      <c r="AC338" s="39"/>
      <c r="AD338" s="39"/>
      <c r="AE338" s="39"/>
      <c r="AF338" s="39"/>
      <c r="AG338" s="39"/>
      <c r="AH338" s="39"/>
      <c r="AI338" s="39"/>
      <c r="AJ338" s="39"/>
      <c r="AK338" s="39"/>
      <c r="AL338" s="39"/>
      <c r="AM338" s="39"/>
      <c r="AN338" s="39"/>
      <c r="AO338" s="39"/>
      <c r="AP338" s="39"/>
      <c r="AQ338" s="39"/>
      <c r="AR338" s="39"/>
      <c r="AS338" s="39"/>
      <c r="AT338" s="39"/>
      <c r="AU338" s="39"/>
      <c r="AW338" s="145" t="str">
        <f t="shared" si="143"/>
        <v/>
      </c>
      <c r="AX338" s="146" t="str">
        <f t="shared" si="144"/>
        <v/>
      </c>
      <c r="AY338" s="147" t="str">
        <f t="shared" si="145"/>
        <v xml:space="preserve"> </v>
      </c>
      <c r="AZ338" s="145" t="str">
        <f t="shared" si="146"/>
        <v/>
      </c>
      <c r="BA338" s="146" t="str">
        <f t="shared" si="147"/>
        <v/>
      </c>
      <c r="BB338" s="147" t="str">
        <f t="shared" si="148"/>
        <v xml:space="preserve"> </v>
      </c>
      <c r="BC338" s="145" t="str">
        <f t="shared" si="149"/>
        <v/>
      </c>
      <c r="BD338" s="146" t="str">
        <f t="shared" si="150"/>
        <v/>
      </c>
      <c r="BE338" s="147" t="str">
        <f t="shared" si="151"/>
        <v xml:space="preserve"> </v>
      </c>
      <c r="BF338" s="145" t="str">
        <f t="shared" si="152"/>
        <v/>
      </c>
      <c r="BG338" s="146" t="str">
        <f t="shared" si="153"/>
        <v/>
      </c>
      <c r="BH338" s="148" t="str">
        <f t="shared" si="154"/>
        <v xml:space="preserve"> </v>
      </c>
      <c r="BI338" s="69" t="str">
        <f t="shared" si="155"/>
        <v/>
      </c>
      <c r="BJ338" s="70" t="str">
        <f t="shared" si="156"/>
        <v/>
      </c>
      <c r="BK338" s="142" t="str">
        <f t="shared" si="157"/>
        <v xml:space="preserve"> </v>
      </c>
      <c r="BL338" s="104"/>
      <c r="BM338" s="68">
        <f>COUNTIF('Student Tracking'!G337:N337,"&gt;=1")</f>
        <v>0</v>
      </c>
      <c r="BN338" s="104">
        <f>COUNTIF('Student Tracking'!G337:N337,"0")</f>
        <v>0</v>
      </c>
      <c r="BO338" s="85">
        <f t="shared" si="158"/>
        <v>0</v>
      </c>
      <c r="BP338" s="104" t="str">
        <f t="shared" si="136"/>
        <v/>
      </c>
      <c r="BQ338" s="104" t="str">
        <f t="shared" si="137"/>
        <v/>
      </c>
      <c r="BR338" s="104" t="str">
        <f t="shared" si="159"/>
        <v/>
      </c>
      <c r="BS338" s="303" t="str">
        <f t="shared" si="160"/>
        <v/>
      </c>
      <c r="BT338" s="104"/>
      <c r="BU338" s="68" t="str">
        <f t="shared" si="138"/>
        <v/>
      </c>
      <c r="BV338" s="91" t="str">
        <f t="shared" si="139"/>
        <v/>
      </c>
      <c r="BW338" s="91" t="str">
        <f t="shared" si="140"/>
        <v/>
      </c>
      <c r="BX338" s="91" t="str">
        <f t="shared" si="141"/>
        <v/>
      </c>
      <c r="BY338" s="91" t="str">
        <f t="shared" si="142"/>
        <v/>
      </c>
    </row>
    <row r="339" spans="1:77" x14ac:dyDescent="0.35">
      <c r="A339" s="73">
        <f>'Student Tracking'!A338</f>
        <v>0</v>
      </c>
      <c r="B339" s="73">
        <f>'Student Tracking'!B338</f>
        <v>0</v>
      </c>
      <c r="C339" s="74">
        <f>'Student Tracking'!D338</f>
        <v>0</v>
      </c>
      <c r="D339" s="184" t="str">
        <f>IF('Student Tracking'!E338,'Student Tracking'!E338,"")</f>
        <v/>
      </c>
      <c r="E339" s="184" t="str">
        <f>IF('Student Tracking'!F338,'Student Tracking'!F338,"")</f>
        <v/>
      </c>
      <c r="F339" s="182"/>
      <c r="G339" s="40"/>
      <c r="H339" s="40"/>
      <c r="I339" s="40"/>
      <c r="J339" s="40"/>
      <c r="K339" s="40"/>
      <c r="L339" s="40"/>
      <c r="M339" s="40"/>
      <c r="N339" s="40"/>
      <c r="O339" s="40"/>
      <c r="P339" s="40"/>
      <c r="Q339" s="40"/>
      <c r="R339" s="40"/>
      <c r="S339" s="40"/>
      <c r="T339" s="40"/>
      <c r="U339" s="40"/>
      <c r="V339" s="40"/>
      <c r="W339" s="40"/>
      <c r="X339" s="40"/>
      <c r="Y339" s="40"/>
      <c r="Z339" s="40"/>
      <c r="AA339" s="182"/>
      <c r="AB339" s="40"/>
      <c r="AC339" s="40"/>
      <c r="AD339" s="40"/>
      <c r="AE339" s="40"/>
      <c r="AF339" s="40"/>
      <c r="AG339" s="40"/>
      <c r="AH339" s="40"/>
      <c r="AI339" s="40"/>
      <c r="AJ339" s="40"/>
      <c r="AK339" s="40"/>
      <c r="AL339" s="40"/>
      <c r="AM339" s="40"/>
      <c r="AN339" s="40"/>
      <c r="AO339" s="40"/>
      <c r="AP339" s="40"/>
      <c r="AQ339" s="40"/>
      <c r="AR339" s="40"/>
      <c r="AS339" s="40"/>
      <c r="AT339" s="40"/>
      <c r="AU339" s="40"/>
      <c r="AW339" s="145" t="str">
        <f t="shared" si="143"/>
        <v/>
      </c>
      <c r="AX339" s="146" t="str">
        <f t="shared" si="144"/>
        <v/>
      </c>
      <c r="AY339" s="147" t="str">
        <f t="shared" si="145"/>
        <v xml:space="preserve"> </v>
      </c>
      <c r="AZ339" s="145" t="str">
        <f t="shared" si="146"/>
        <v/>
      </c>
      <c r="BA339" s="146" t="str">
        <f t="shared" si="147"/>
        <v/>
      </c>
      <c r="BB339" s="147" t="str">
        <f t="shared" si="148"/>
        <v xml:space="preserve"> </v>
      </c>
      <c r="BC339" s="145" t="str">
        <f t="shared" si="149"/>
        <v/>
      </c>
      <c r="BD339" s="146" t="str">
        <f t="shared" si="150"/>
        <v/>
      </c>
      <c r="BE339" s="147" t="str">
        <f t="shared" si="151"/>
        <v xml:space="preserve"> </v>
      </c>
      <c r="BF339" s="145" t="str">
        <f t="shared" si="152"/>
        <v/>
      </c>
      <c r="BG339" s="146" t="str">
        <f t="shared" si="153"/>
        <v/>
      </c>
      <c r="BH339" s="148" t="str">
        <f t="shared" si="154"/>
        <v xml:space="preserve"> </v>
      </c>
      <c r="BI339" s="69" t="str">
        <f t="shared" si="155"/>
        <v/>
      </c>
      <c r="BJ339" s="70" t="str">
        <f t="shared" si="156"/>
        <v/>
      </c>
      <c r="BK339" s="142" t="str">
        <f t="shared" si="157"/>
        <v xml:space="preserve"> </v>
      </c>
      <c r="BL339" s="104"/>
      <c r="BM339" s="68">
        <f>COUNTIF('Student Tracking'!G338:N338,"&gt;=1")</f>
        <v>0</v>
      </c>
      <c r="BN339" s="104">
        <f>COUNTIF('Student Tracking'!G338:N338,"0")</f>
        <v>0</v>
      </c>
      <c r="BO339" s="85">
        <f t="shared" si="158"/>
        <v>0</v>
      </c>
      <c r="BP339" s="104" t="str">
        <f t="shared" si="136"/>
        <v/>
      </c>
      <c r="BQ339" s="104" t="str">
        <f t="shared" si="137"/>
        <v/>
      </c>
      <c r="BR339" s="104" t="str">
        <f t="shared" si="159"/>
        <v/>
      </c>
      <c r="BS339" s="303" t="str">
        <f t="shared" si="160"/>
        <v/>
      </c>
      <c r="BT339" s="104"/>
      <c r="BU339" s="68" t="str">
        <f t="shared" si="138"/>
        <v/>
      </c>
      <c r="BV339" s="91" t="str">
        <f t="shared" si="139"/>
        <v/>
      </c>
      <c r="BW339" s="91" t="str">
        <f t="shared" si="140"/>
        <v/>
      </c>
      <c r="BX339" s="91" t="str">
        <f t="shared" si="141"/>
        <v/>
      </c>
      <c r="BY339" s="91" t="str">
        <f t="shared" si="142"/>
        <v/>
      </c>
    </row>
    <row r="340" spans="1:77" x14ac:dyDescent="0.35">
      <c r="A340" s="73">
        <f>'Student Tracking'!A339</f>
        <v>0</v>
      </c>
      <c r="B340" s="73">
        <f>'Student Tracking'!B339</f>
        <v>0</v>
      </c>
      <c r="C340" s="74">
        <f>'Student Tracking'!D339</f>
        <v>0</v>
      </c>
      <c r="D340" s="184" t="str">
        <f>IF('Student Tracking'!E339,'Student Tracking'!E339,"")</f>
        <v/>
      </c>
      <c r="E340" s="184" t="str">
        <f>IF('Student Tracking'!F339,'Student Tracking'!F339,"")</f>
        <v/>
      </c>
      <c r="F340" s="181"/>
      <c r="G340" s="39"/>
      <c r="H340" s="39"/>
      <c r="I340" s="39"/>
      <c r="J340" s="39"/>
      <c r="K340" s="39"/>
      <c r="L340" s="39"/>
      <c r="M340" s="39"/>
      <c r="N340" s="39"/>
      <c r="O340" s="39"/>
      <c r="P340" s="39"/>
      <c r="Q340" s="39"/>
      <c r="R340" s="39"/>
      <c r="S340" s="39"/>
      <c r="T340" s="39"/>
      <c r="U340" s="39"/>
      <c r="V340" s="39"/>
      <c r="W340" s="39"/>
      <c r="X340" s="39"/>
      <c r="Y340" s="39"/>
      <c r="Z340" s="39"/>
      <c r="AA340" s="181"/>
      <c r="AB340" s="39"/>
      <c r="AC340" s="39"/>
      <c r="AD340" s="39"/>
      <c r="AE340" s="39"/>
      <c r="AF340" s="39"/>
      <c r="AG340" s="39"/>
      <c r="AH340" s="39"/>
      <c r="AI340" s="39"/>
      <c r="AJ340" s="39"/>
      <c r="AK340" s="39"/>
      <c r="AL340" s="39"/>
      <c r="AM340" s="39"/>
      <c r="AN340" s="39"/>
      <c r="AO340" s="39"/>
      <c r="AP340" s="39"/>
      <c r="AQ340" s="39"/>
      <c r="AR340" s="39"/>
      <c r="AS340" s="39"/>
      <c r="AT340" s="39"/>
      <c r="AU340" s="39"/>
      <c r="AW340" s="145" t="str">
        <f t="shared" si="143"/>
        <v/>
      </c>
      <c r="AX340" s="146" t="str">
        <f t="shared" si="144"/>
        <v/>
      </c>
      <c r="AY340" s="147" t="str">
        <f t="shared" si="145"/>
        <v xml:space="preserve"> </v>
      </c>
      <c r="AZ340" s="145" t="str">
        <f t="shared" si="146"/>
        <v/>
      </c>
      <c r="BA340" s="146" t="str">
        <f t="shared" si="147"/>
        <v/>
      </c>
      <c r="BB340" s="147" t="str">
        <f t="shared" si="148"/>
        <v xml:space="preserve"> </v>
      </c>
      <c r="BC340" s="145" t="str">
        <f t="shared" si="149"/>
        <v/>
      </c>
      <c r="BD340" s="146" t="str">
        <f t="shared" si="150"/>
        <v/>
      </c>
      <c r="BE340" s="147" t="str">
        <f t="shared" si="151"/>
        <v xml:space="preserve"> </v>
      </c>
      <c r="BF340" s="145" t="str">
        <f t="shared" si="152"/>
        <v/>
      </c>
      <c r="BG340" s="146" t="str">
        <f t="shared" si="153"/>
        <v/>
      </c>
      <c r="BH340" s="148" t="str">
        <f t="shared" si="154"/>
        <v xml:space="preserve"> </v>
      </c>
      <c r="BI340" s="69" t="str">
        <f t="shared" si="155"/>
        <v/>
      </c>
      <c r="BJ340" s="70" t="str">
        <f t="shared" si="156"/>
        <v/>
      </c>
      <c r="BK340" s="142" t="str">
        <f t="shared" si="157"/>
        <v xml:space="preserve"> </v>
      </c>
      <c r="BL340" s="104"/>
      <c r="BM340" s="68">
        <f>COUNTIF('Student Tracking'!G339:N339,"&gt;=1")</f>
        <v>0</v>
      </c>
      <c r="BN340" s="104">
        <f>COUNTIF('Student Tracking'!G339:N339,"0")</f>
        <v>0</v>
      </c>
      <c r="BO340" s="85">
        <f t="shared" si="158"/>
        <v>0</v>
      </c>
      <c r="BP340" s="104" t="str">
        <f t="shared" si="136"/>
        <v/>
      </c>
      <c r="BQ340" s="104" t="str">
        <f t="shared" si="137"/>
        <v/>
      </c>
      <c r="BR340" s="104" t="str">
        <f t="shared" si="159"/>
        <v/>
      </c>
      <c r="BS340" s="303" t="str">
        <f t="shared" si="160"/>
        <v/>
      </c>
      <c r="BT340" s="104"/>
      <c r="BU340" s="68" t="str">
        <f t="shared" si="138"/>
        <v/>
      </c>
      <c r="BV340" s="91" t="str">
        <f t="shared" si="139"/>
        <v/>
      </c>
      <c r="BW340" s="91" t="str">
        <f t="shared" si="140"/>
        <v/>
      </c>
      <c r="BX340" s="91" t="str">
        <f t="shared" si="141"/>
        <v/>
      </c>
      <c r="BY340" s="91" t="str">
        <f t="shared" si="142"/>
        <v/>
      </c>
    </row>
    <row r="341" spans="1:77" x14ac:dyDescent="0.35">
      <c r="A341" s="73">
        <f>'Student Tracking'!A340</f>
        <v>0</v>
      </c>
      <c r="B341" s="73">
        <f>'Student Tracking'!B340</f>
        <v>0</v>
      </c>
      <c r="C341" s="74">
        <f>'Student Tracking'!D340</f>
        <v>0</v>
      </c>
      <c r="D341" s="184" t="str">
        <f>IF('Student Tracking'!E340,'Student Tracking'!E340,"")</f>
        <v/>
      </c>
      <c r="E341" s="184" t="str">
        <f>IF('Student Tracking'!F340,'Student Tracking'!F340,"")</f>
        <v/>
      </c>
      <c r="F341" s="182"/>
      <c r="G341" s="40"/>
      <c r="H341" s="40"/>
      <c r="I341" s="40"/>
      <c r="J341" s="40"/>
      <c r="K341" s="40"/>
      <c r="L341" s="40"/>
      <c r="M341" s="40"/>
      <c r="N341" s="40"/>
      <c r="O341" s="40"/>
      <c r="P341" s="40"/>
      <c r="Q341" s="40"/>
      <c r="R341" s="40"/>
      <c r="S341" s="40"/>
      <c r="T341" s="40"/>
      <c r="U341" s="40"/>
      <c r="V341" s="40"/>
      <c r="W341" s="40"/>
      <c r="X341" s="40"/>
      <c r="Y341" s="40"/>
      <c r="Z341" s="40"/>
      <c r="AA341" s="182"/>
      <c r="AB341" s="40"/>
      <c r="AC341" s="40"/>
      <c r="AD341" s="40"/>
      <c r="AE341" s="40"/>
      <c r="AF341" s="40"/>
      <c r="AG341" s="40"/>
      <c r="AH341" s="40"/>
      <c r="AI341" s="40"/>
      <c r="AJ341" s="40"/>
      <c r="AK341" s="40"/>
      <c r="AL341" s="40"/>
      <c r="AM341" s="40"/>
      <c r="AN341" s="40"/>
      <c r="AO341" s="40"/>
      <c r="AP341" s="40"/>
      <c r="AQ341" s="40"/>
      <c r="AR341" s="40"/>
      <c r="AS341" s="40"/>
      <c r="AT341" s="40"/>
      <c r="AU341" s="40"/>
      <c r="AW341" s="145" t="str">
        <f t="shared" si="143"/>
        <v/>
      </c>
      <c r="AX341" s="146" t="str">
        <f t="shared" si="144"/>
        <v/>
      </c>
      <c r="AY341" s="147" t="str">
        <f t="shared" si="145"/>
        <v xml:space="preserve"> </v>
      </c>
      <c r="AZ341" s="145" t="str">
        <f t="shared" si="146"/>
        <v/>
      </c>
      <c r="BA341" s="146" t="str">
        <f t="shared" si="147"/>
        <v/>
      </c>
      <c r="BB341" s="147" t="str">
        <f t="shared" si="148"/>
        <v xml:space="preserve"> </v>
      </c>
      <c r="BC341" s="145" t="str">
        <f t="shared" si="149"/>
        <v/>
      </c>
      <c r="BD341" s="146" t="str">
        <f t="shared" si="150"/>
        <v/>
      </c>
      <c r="BE341" s="147" t="str">
        <f t="shared" si="151"/>
        <v xml:space="preserve"> </v>
      </c>
      <c r="BF341" s="145" t="str">
        <f t="shared" si="152"/>
        <v/>
      </c>
      <c r="BG341" s="146" t="str">
        <f t="shared" si="153"/>
        <v/>
      </c>
      <c r="BH341" s="148" t="str">
        <f t="shared" si="154"/>
        <v xml:space="preserve"> </v>
      </c>
      <c r="BI341" s="69" t="str">
        <f t="shared" si="155"/>
        <v/>
      </c>
      <c r="BJ341" s="70" t="str">
        <f t="shared" si="156"/>
        <v/>
      </c>
      <c r="BK341" s="142" t="str">
        <f t="shared" si="157"/>
        <v xml:space="preserve"> </v>
      </c>
      <c r="BL341" s="104"/>
      <c r="BM341" s="68">
        <f>COUNTIF('Student Tracking'!G340:N340,"&gt;=1")</f>
        <v>0</v>
      </c>
      <c r="BN341" s="104">
        <f>COUNTIF('Student Tracking'!G340:N340,"0")</f>
        <v>0</v>
      </c>
      <c r="BO341" s="85">
        <f t="shared" si="158"/>
        <v>0</v>
      </c>
      <c r="BP341" s="104" t="str">
        <f t="shared" si="136"/>
        <v/>
      </c>
      <c r="BQ341" s="104" t="str">
        <f t="shared" si="137"/>
        <v/>
      </c>
      <c r="BR341" s="104" t="str">
        <f t="shared" si="159"/>
        <v/>
      </c>
      <c r="BS341" s="303" t="str">
        <f t="shared" si="160"/>
        <v/>
      </c>
      <c r="BT341" s="104"/>
      <c r="BU341" s="68" t="str">
        <f t="shared" si="138"/>
        <v/>
      </c>
      <c r="BV341" s="91" t="str">
        <f t="shared" si="139"/>
        <v/>
      </c>
      <c r="BW341" s="91" t="str">
        <f t="shared" si="140"/>
        <v/>
      </c>
      <c r="BX341" s="91" t="str">
        <f t="shared" si="141"/>
        <v/>
      </c>
      <c r="BY341" s="91" t="str">
        <f t="shared" si="142"/>
        <v/>
      </c>
    </row>
    <row r="342" spans="1:77" x14ac:dyDescent="0.35">
      <c r="A342" s="73">
        <f>'Student Tracking'!A341</f>
        <v>0</v>
      </c>
      <c r="B342" s="73">
        <f>'Student Tracking'!B341</f>
        <v>0</v>
      </c>
      <c r="C342" s="74">
        <f>'Student Tracking'!D341</f>
        <v>0</v>
      </c>
      <c r="D342" s="184" t="str">
        <f>IF('Student Tracking'!E341,'Student Tracking'!E341,"")</f>
        <v/>
      </c>
      <c r="E342" s="184" t="str">
        <f>IF('Student Tracking'!F341,'Student Tracking'!F341,"")</f>
        <v/>
      </c>
      <c r="F342" s="181"/>
      <c r="G342" s="39"/>
      <c r="H342" s="39"/>
      <c r="I342" s="39"/>
      <c r="J342" s="39"/>
      <c r="K342" s="39"/>
      <c r="L342" s="39"/>
      <c r="M342" s="39"/>
      <c r="N342" s="39"/>
      <c r="O342" s="39"/>
      <c r="P342" s="39"/>
      <c r="Q342" s="39"/>
      <c r="R342" s="39"/>
      <c r="S342" s="39"/>
      <c r="T342" s="39"/>
      <c r="U342" s="39"/>
      <c r="V342" s="39"/>
      <c r="W342" s="39"/>
      <c r="X342" s="39"/>
      <c r="Y342" s="39"/>
      <c r="Z342" s="39"/>
      <c r="AA342" s="181"/>
      <c r="AB342" s="39"/>
      <c r="AC342" s="39"/>
      <c r="AD342" s="39"/>
      <c r="AE342" s="39"/>
      <c r="AF342" s="39"/>
      <c r="AG342" s="39"/>
      <c r="AH342" s="39"/>
      <c r="AI342" s="39"/>
      <c r="AJ342" s="39"/>
      <c r="AK342" s="39"/>
      <c r="AL342" s="39"/>
      <c r="AM342" s="39"/>
      <c r="AN342" s="39"/>
      <c r="AO342" s="39"/>
      <c r="AP342" s="39"/>
      <c r="AQ342" s="39"/>
      <c r="AR342" s="39"/>
      <c r="AS342" s="39"/>
      <c r="AT342" s="39"/>
      <c r="AU342" s="39"/>
      <c r="AW342" s="145" t="str">
        <f t="shared" si="143"/>
        <v/>
      </c>
      <c r="AX342" s="146" t="str">
        <f t="shared" si="144"/>
        <v/>
      </c>
      <c r="AY342" s="147" t="str">
        <f t="shared" si="145"/>
        <v xml:space="preserve"> </v>
      </c>
      <c r="AZ342" s="145" t="str">
        <f t="shared" si="146"/>
        <v/>
      </c>
      <c r="BA342" s="146" t="str">
        <f t="shared" si="147"/>
        <v/>
      </c>
      <c r="BB342" s="147" t="str">
        <f t="shared" si="148"/>
        <v xml:space="preserve"> </v>
      </c>
      <c r="BC342" s="145" t="str">
        <f t="shared" si="149"/>
        <v/>
      </c>
      <c r="BD342" s="146" t="str">
        <f t="shared" si="150"/>
        <v/>
      </c>
      <c r="BE342" s="147" t="str">
        <f t="shared" si="151"/>
        <v xml:space="preserve"> </v>
      </c>
      <c r="BF342" s="145" t="str">
        <f t="shared" si="152"/>
        <v/>
      </c>
      <c r="BG342" s="146" t="str">
        <f t="shared" si="153"/>
        <v/>
      </c>
      <c r="BH342" s="148" t="str">
        <f t="shared" si="154"/>
        <v xml:space="preserve"> </v>
      </c>
      <c r="BI342" s="69" t="str">
        <f t="shared" si="155"/>
        <v/>
      </c>
      <c r="BJ342" s="70" t="str">
        <f t="shared" si="156"/>
        <v/>
      </c>
      <c r="BK342" s="142" t="str">
        <f t="shared" si="157"/>
        <v xml:space="preserve"> </v>
      </c>
      <c r="BL342" s="104"/>
      <c r="BM342" s="68">
        <f>COUNTIF('Student Tracking'!G341:N341,"&gt;=1")</f>
        <v>0</v>
      </c>
      <c r="BN342" s="104">
        <f>COUNTIF('Student Tracking'!G341:N341,"0")</f>
        <v>0</v>
      </c>
      <c r="BO342" s="85">
        <f t="shared" si="158"/>
        <v>0</v>
      </c>
      <c r="BP342" s="104" t="str">
        <f t="shared" si="136"/>
        <v/>
      </c>
      <c r="BQ342" s="104" t="str">
        <f t="shared" si="137"/>
        <v/>
      </c>
      <c r="BR342" s="104" t="str">
        <f t="shared" si="159"/>
        <v/>
      </c>
      <c r="BS342" s="303" t="str">
        <f t="shared" si="160"/>
        <v/>
      </c>
      <c r="BT342" s="104"/>
      <c r="BU342" s="68" t="str">
        <f t="shared" si="138"/>
        <v/>
      </c>
      <c r="BV342" s="91" t="str">
        <f t="shared" si="139"/>
        <v/>
      </c>
      <c r="BW342" s="91" t="str">
        <f t="shared" si="140"/>
        <v/>
      </c>
      <c r="BX342" s="91" t="str">
        <f t="shared" si="141"/>
        <v/>
      </c>
      <c r="BY342" s="91" t="str">
        <f t="shared" si="142"/>
        <v/>
      </c>
    </row>
    <row r="343" spans="1:77" x14ac:dyDescent="0.35">
      <c r="A343" s="73">
        <f>'Student Tracking'!A342</f>
        <v>0</v>
      </c>
      <c r="B343" s="73">
        <f>'Student Tracking'!B342</f>
        <v>0</v>
      </c>
      <c r="C343" s="74">
        <f>'Student Tracking'!D342</f>
        <v>0</v>
      </c>
      <c r="D343" s="184" t="str">
        <f>IF('Student Tracking'!E342,'Student Tracking'!E342,"")</f>
        <v/>
      </c>
      <c r="E343" s="184" t="str">
        <f>IF('Student Tracking'!F342,'Student Tracking'!F342,"")</f>
        <v/>
      </c>
      <c r="F343" s="182"/>
      <c r="G343" s="40"/>
      <c r="H343" s="40"/>
      <c r="I343" s="40"/>
      <c r="J343" s="40"/>
      <c r="K343" s="40"/>
      <c r="L343" s="40"/>
      <c r="M343" s="40"/>
      <c r="N343" s="40"/>
      <c r="O343" s="40"/>
      <c r="P343" s="40"/>
      <c r="Q343" s="40"/>
      <c r="R343" s="40"/>
      <c r="S343" s="40"/>
      <c r="T343" s="40"/>
      <c r="U343" s="40"/>
      <c r="V343" s="40"/>
      <c r="W343" s="40"/>
      <c r="X343" s="40"/>
      <c r="Y343" s="40"/>
      <c r="Z343" s="40"/>
      <c r="AA343" s="182"/>
      <c r="AB343" s="40"/>
      <c r="AC343" s="40"/>
      <c r="AD343" s="40"/>
      <c r="AE343" s="40"/>
      <c r="AF343" s="40"/>
      <c r="AG343" s="40"/>
      <c r="AH343" s="40"/>
      <c r="AI343" s="40"/>
      <c r="AJ343" s="40"/>
      <c r="AK343" s="40"/>
      <c r="AL343" s="40"/>
      <c r="AM343" s="40"/>
      <c r="AN343" s="40"/>
      <c r="AO343" s="40"/>
      <c r="AP343" s="40"/>
      <c r="AQ343" s="40"/>
      <c r="AR343" s="40"/>
      <c r="AS343" s="40"/>
      <c r="AT343" s="40"/>
      <c r="AU343" s="40"/>
      <c r="AW343" s="145" t="str">
        <f t="shared" si="143"/>
        <v/>
      </c>
      <c r="AX343" s="146" t="str">
        <f t="shared" si="144"/>
        <v/>
      </c>
      <c r="AY343" s="147" t="str">
        <f t="shared" si="145"/>
        <v xml:space="preserve"> </v>
      </c>
      <c r="AZ343" s="145" t="str">
        <f t="shared" si="146"/>
        <v/>
      </c>
      <c r="BA343" s="146" t="str">
        <f t="shared" si="147"/>
        <v/>
      </c>
      <c r="BB343" s="147" t="str">
        <f t="shared" si="148"/>
        <v xml:space="preserve"> </v>
      </c>
      <c r="BC343" s="145" t="str">
        <f t="shared" si="149"/>
        <v/>
      </c>
      <c r="BD343" s="146" t="str">
        <f t="shared" si="150"/>
        <v/>
      </c>
      <c r="BE343" s="147" t="str">
        <f t="shared" si="151"/>
        <v xml:space="preserve"> </v>
      </c>
      <c r="BF343" s="145" t="str">
        <f t="shared" si="152"/>
        <v/>
      </c>
      <c r="BG343" s="146" t="str">
        <f t="shared" si="153"/>
        <v/>
      </c>
      <c r="BH343" s="148" t="str">
        <f t="shared" si="154"/>
        <v xml:space="preserve"> </v>
      </c>
      <c r="BI343" s="69" t="str">
        <f t="shared" si="155"/>
        <v/>
      </c>
      <c r="BJ343" s="70" t="str">
        <f t="shared" si="156"/>
        <v/>
      </c>
      <c r="BK343" s="142" t="str">
        <f t="shared" si="157"/>
        <v xml:space="preserve"> </v>
      </c>
      <c r="BL343" s="104"/>
      <c r="BM343" s="68">
        <f>COUNTIF('Student Tracking'!G342:N342,"&gt;=1")</f>
        <v>0</v>
      </c>
      <c r="BN343" s="104">
        <f>COUNTIF('Student Tracking'!G342:N342,"0")</f>
        <v>0</v>
      </c>
      <c r="BO343" s="85">
        <f t="shared" si="158"/>
        <v>0</v>
      </c>
      <c r="BP343" s="104" t="str">
        <f t="shared" si="136"/>
        <v/>
      </c>
      <c r="BQ343" s="104" t="str">
        <f t="shared" si="137"/>
        <v/>
      </c>
      <c r="BR343" s="104" t="str">
        <f t="shared" si="159"/>
        <v/>
      </c>
      <c r="BS343" s="303" t="str">
        <f t="shared" si="160"/>
        <v/>
      </c>
      <c r="BT343" s="104"/>
      <c r="BU343" s="68" t="str">
        <f t="shared" si="138"/>
        <v/>
      </c>
      <c r="BV343" s="91" t="str">
        <f t="shared" si="139"/>
        <v/>
      </c>
      <c r="BW343" s="91" t="str">
        <f t="shared" si="140"/>
        <v/>
      </c>
      <c r="BX343" s="91" t="str">
        <f t="shared" si="141"/>
        <v/>
      </c>
      <c r="BY343" s="91" t="str">
        <f t="shared" si="142"/>
        <v/>
      </c>
    </row>
    <row r="344" spans="1:77" x14ac:dyDescent="0.35">
      <c r="A344" s="73">
        <f>'Student Tracking'!A343</f>
        <v>0</v>
      </c>
      <c r="B344" s="73">
        <f>'Student Tracking'!B343</f>
        <v>0</v>
      </c>
      <c r="C344" s="74">
        <f>'Student Tracking'!D343</f>
        <v>0</v>
      </c>
      <c r="D344" s="184" t="str">
        <f>IF('Student Tracking'!E343,'Student Tracking'!E343,"")</f>
        <v/>
      </c>
      <c r="E344" s="184" t="str">
        <f>IF('Student Tracking'!F343,'Student Tracking'!F343,"")</f>
        <v/>
      </c>
      <c r="F344" s="181"/>
      <c r="G344" s="39"/>
      <c r="H344" s="39"/>
      <c r="I344" s="39"/>
      <c r="J344" s="39"/>
      <c r="K344" s="39"/>
      <c r="L344" s="39"/>
      <c r="M344" s="39"/>
      <c r="N344" s="39"/>
      <c r="O344" s="39"/>
      <c r="P344" s="39"/>
      <c r="Q344" s="39"/>
      <c r="R344" s="39"/>
      <c r="S344" s="39"/>
      <c r="T344" s="39"/>
      <c r="U344" s="39"/>
      <c r="V344" s="39"/>
      <c r="W344" s="39"/>
      <c r="X344" s="39"/>
      <c r="Y344" s="39"/>
      <c r="Z344" s="39"/>
      <c r="AA344" s="181"/>
      <c r="AB344" s="39"/>
      <c r="AC344" s="39"/>
      <c r="AD344" s="39"/>
      <c r="AE344" s="39"/>
      <c r="AF344" s="39"/>
      <c r="AG344" s="39"/>
      <c r="AH344" s="39"/>
      <c r="AI344" s="39"/>
      <c r="AJ344" s="39"/>
      <c r="AK344" s="39"/>
      <c r="AL344" s="39"/>
      <c r="AM344" s="39"/>
      <c r="AN344" s="39"/>
      <c r="AO344" s="39"/>
      <c r="AP344" s="39"/>
      <c r="AQ344" s="39"/>
      <c r="AR344" s="39"/>
      <c r="AS344" s="39"/>
      <c r="AT344" s="39"/>
      <c r="AU344" s="39"/>
      <c r="AW344" s="145" t="str">
        <f t="shared" si="143"/>
        <v/>
      </c>
      <c r="AX344" s="146" t="str">
        <f t="shared" si="144"/>
        <v/>
      </c>
      <c r="AY344" s="147" t="str">
        <f t="shared" si="145"/>
        <v xml:space="preserve"> </v>
      </c>
      <c r="AZ344" s="145" t="str">
        <f t="shared" si="146"/>
        <v/>
      </c>
      <c r="BA344" s="146" t="str">
        <f t="shared" si="147"/>
        <v/>
      </c>
      <c r="BB344" s="147" t="str">
        <f t="shared" si="148"/>
        <v xml:space="preserve"> </v>
      </c>
      <c r="BC344" s="145" t="str">
        <f t="shared" si="149"/>
        <v/>
      </c>
      <c r="BD344" s="146" t="str">
        <f t="shared" si="150"/>
        <v/>
      </c>
      <c r="BE344" s="147" t="str">
        <f t="shared" si="151"/>
        <v xml:space="preserve"> </v>
      </c>
      <c r="BF344" s="145" t="str">
        <f t="shared" si="152"/>
        <v/>
      </c>
      <c r="BG344" s="146" t="str">
        <f t="shared" si="153"/>
        <v/>
      </c>
      <c r="BH344" s="148" t="str">
        <f t="shared" si="154"/>
        <v xml:space="preserve"> </v>
      </c>
      <c r="BI344" s="69" t="str">
        <f t="shared" si="155"/>
        <v/>
      </c>
      <c r="BJ344" s="70" t="str">
        <f t="shared" si="156"/>
        <v/>
      </c>
      <c r="BK344" s="142" t="str">
        <f t="shared" si="157"/>
        <v xml:space="preserve"> </v>
      </c>
      <c r="BL344" s="104"/>
      <c r="BM344" s="68">
        <f>COUNTIF('Student Tracking'!G343:N343,"&gt;=1")</f>
        <v>0</v>
      </c>
      <c r="BN344" s="104">
        <f>COUNTIF('Student Tracking'!G343:N343,"0")</f>
        <v>0</v>
      </c>
      <c r="BO344" s="85">
        <f t="shared" si="158"/>
        <v>0</v>
      </c>
      <c r="BP344" s="104" t="str">
        <f t="shared" si="136"/>
        <v/>
      </c>
      <c r="BQ344" s="104" t="str">
        <f t="shared" si="137"/>
        <v/>
      </c>
      <c r="BR344" s="104" t="str">
        <f t="shared" si="159"/>
        <v/>
      </c>
      <c r="BS344" s="303" t="str">
        <f t="shared" si="160"/>
        <v/>
      </c>
      <c r="BT344" s="104"/>
      <c r="BU344" s="68" t="str">
        <f t="shared" si="138"/>
        <v/>
      </c>
      <c r="BV344" s="91" t="str">
        <f t="shared" si="139"/>
        <v/>
      </c>
      <c r="BW344" s="91" t="str">
        <f t="shared" si="140"/>
        <v/>
      </c>
      <c r="BX344" s="91" t="str">
        <f t="shared" si="141"/>
        <v/>
      </c>
      <c r="BY344" s="91" t="str">
        <f t="shared" si="142"/>
        <v/>
      </c>
    </row>
    <row r="345" spans="1:77" x14ac:dyDescent="0.35">
      <c r="A345" s="73">
        <f>'Student Tracking'!A344</f>
        <v>0</v>
      </c>
      <c r="B345" s="73">
        <f>'Student Tracking'!B344</f>
        <v>0</v>
      </c>
      <c r="C345" s="74">
        <f>'Student Tracking'!D344</f>
        <v>0</v>
      </c>
      <c r="D345" s="184" t="str">
        <f>IF('Student Tracking'!E344,'Student Tracking'!E344,"")</f>
        <v/>
      </c>
      <c r="E345" s="184" t="str">
        <f>IF('Student Tracking'!F344,'Student Tracking'!F344,"")</f>
        <v/>
      </c>
      <c r="F345" s="182"/>
      <c r="G345" s="40"/>
      <c r="H345" s="40"/>
      <c r="I345" s="40"/>
      <c r="J345" s="40"/>
      <c r="K345" s="40"/>
      <c r="L345" s="40"/>
      <c r="M345" s="40"/>
      <c r="N345" s="40"/>
      <c r="O345" s="40"/>
      <c r="P345" s="40"/>
      <c r="Q345" s="40"/>
      <c r="R345" s="40"/>
      <c r="S345" s="40"/>
      <c r="T345" s="40"/>
      <c r="U345" s="40"/>
      <c r="V345" s="40"/>
      <c r="W345" s="40"/>
      <c r="X345" s="40"/>
      <c r="Y345" s="40"/>
      <c r="Z345" s="40"/>
      <c r="AA345" s="182"/>
      <c r="AB345" s="40"/>
      <c r="AC345" s="40"/>
      <c r="AD345" s="40"/>
      <c r="AE345" s="40"/>
      <c r="AF345" s="40"/>
      <c r="AG345" s="40"/>
      <c r="AH345" s="40"/>
      <c r="AI345" s="40"/>
      <c r="AJ345" s="40"/>
      <c r="AK345" s="40"/>
      <c r="AL345" s="40"/>
      <c r="AM345" s="40"/>
      <c r="AN345" s="40"/>
      <c r="AO345" s="40"/>
      <c r="AP345" s="40"/>
      <c r="AQ345" s="40"/>
      <c r="AR345" s="40"/>
      <c r="AS345" s="40"/>
      <c r="AT345" s="40"/>
      <c r="AU345" s="40"/>
      <c r="AW345" s="145" t="str">
        <f t="shared" si="143"/>
        <v/>
      </c>
      <c r="AX345" s="146" t="str">
        <f t="shared" si="144"/>
        <v/>
      </c>
      <c r="AY345" s="147" t="str">
        <f t="shared" si="145"/>
        <v xml:space="preserve"> </v>
      </c>
      <c r="AZ345" s="145" t="str">
        <f t="shared" si="146"/>
        <v/>
      </c>
      <c r="BA345" s="146" t="str">
        <f t="shared" si="147"/>
        <v/>
      </c>
      <c r="BB345" s="147" t="str">
        <f t="shared" si="148"/>
        <v xml:space="preserve"> </v>
      </c>
      <c r="BC345" s="145" t="str">
        <f t="shared" si="149"/>
        <v/>
      </c>
      <c r="BD345" s="146" t="str">
        <f t="shared" si="150"/>
        <v/>
      </c>
      <c r="BE345" s="147" t="str">
        <f t="shared" si="151"/>
        <v xml:space="preserve"> </v>
      </c>
      <c r="BF345" s="145" t="str">
        <f t="shared" si="152"/>
        <v/>
      </c>
      <c r="BG345" s="146" t="str">
        <f t="shared" si="153"/>
        <v/>
      </c>
      <c r="BH345" s="148" t="str">
        <f t="shared" si="154"/>
        <v xml:space="preserve"> </v>
      </c>
      <c r="BI345" s="69" t="str">
        <f t="shared" si="155"/>
        <v/>
      </c>
      <c r="BJ345" s="70" t="str">
        <f t="shared" si="156"/>
        <v/>
      </c>
      <c r="BK345" s="142" t="str">
        <f t="shared" si="157"/>
        <v xml:space="preserve"> </v>
      </c>
      <c r="BL345" s="104"/>
      <c r="BM345" s="68">
        <f>COUNTIF('Student Tracking'!G344:N344,"&gt;=1")</f>
        <v>0</v>
      </c>
      <c r="BN345" s="104">
        <f>COUNTIF('Student Tracking'!G344:N344,"0")</f>
        <v>0</v>
      </c>
      <c r="BO345" s="85">
        <f t="shared" si="158"/>
        <v>0</v>
      </c>
      <c r="BP345" s="104" t="str">
        <f t="shared" si="136"/>
        <v/>
      </c>
      <c r="BQ345" s="104" t="str">
        <f t="shared" si="137"/>
        <v/>
      </c>
      <c r="BR345" s="104" t="str">
        <f t="shared" si="159"/>
        <v/>
      </c>
      <c r="BS345" s="303" t="str">
        <f t="shared" si="160"/>
        <v/>
      </c>
      <c r="BT345" s="104"/>
      <c r="BU345" s="68" t="str">
        <f t="shared" si="138"/>
        <v/>
      </c>
      <c r="BV345" s="91" t="str">
        <f t="shared" si="139"/>
        <v/>
      </c>
      <c r="BW345" s="91" t="str">
        <f t="shared" si="140"/>
        <v/>
      </c>
      <c r="BX345" s="91" t="str">
        <f t="shared" si="141"/>
        <v/>
      </c>
      <c r="BY345" s="91" t="str">
        <f t="shared" si="142"/>
        <v/>
      </c>
    </row>
    <row r="346" spans="1:77" x14ac:dyDescent="0.35">
      <c r="A346" s="73">
        <f>'Student Tracking'!A345</f>
        <v>0</v>
      </c>
      <c r="B346" s="73">
        <f>'Student Tracking'!B345</f>
        <v>0</v>
      </c>
      <c r="C346" s="74">
        <f>'Student Tracking'!D345</f>
        <v>0</v>
      </c>
      <c r="D346" s="184" t="str">
        <f>IF('Student Tracking'!E345,'Student Tracking'!E345,"")</f>
        <v/>
      </c>
      <c r="E346" s="184" t="str">
        <f>IF('Student Tracking'!F345,'Student Tracking'!F345,"")</f>
        <v/>
      </c>
      <c r="F346" s="181"/>
      <c r="G346" s="39"/>
      <c r="H346" s="39"/>
      <c r="I346" s="39"/>
      <c r="J346" s="39"/>
      <c r="K346" s="39"/>
      <c r="L346" s="39"/>
      <c r="M346" s="39"/>
      <c r="N346" s="39"/>
      <c r="O346" s="39"/>
      <c r="P346" s="39"/>
      <c r="Q346" s="39"/>
      <c r="R346" s="39"/>
      <c r="S346" s="39"/>
      <c r="T346" s="39"/>
      <c r="U346" s="39"/>
      <c r="V346" s="39"/>
      <c r="W346" s="39"/>
      <c r="X346" s="39"/>
      <c r="Y346" s="39"/>
      <c r="Z346" s="39"/>
      <c r="AA346" s="181"/>
      <c r="AB346" s="39"/>
      <c r="AC346" s="39"/>
      <c r="AD346" s="39"/>
      <c r="AE346" s="39"/>
      <c r="AF346" s="39"/>
      <c r="AG346" s="39"/>
      <c r="AH346" s="39"/>
      <c r="AI346" s="39"/>
      <c r="AJ346" s="39"/>
      <c r="AK346" s="39"/>
      <c r="AL346" s="39"/>
      <c r="AM346" s="39"/>
      <c r="AN346" s="39"/>
      <c r="AO346" s="39"/>
      <c r="AP346" s="39"/>
      <c r="AQ346" s="39"/>
      <c r="AR346" s="39"/>
      <c r="AS346" s="39"/>
      <c r="AT346" s="39"/>
      <c r="AU346" s="39"/>
      <c r="AW346" s="145" t="str">
        <f t="shared" si="143"/>
        <v/>
      </c>
      <c r="AX346" s="146" t="str">
        <f t="shared" si="144"/>
        <v/>
      </c>
      <c r="AY346" s="147" t="str">
        <f t="shared" si="145"/>
        <v xml:space="preserve"> </v>
      </c>
      <c r="AZ346" s="145" t="str">
        <f t="shared" si="146"/>
        <v/>
      </c>
      <c r="BA346" s="146" t="str">
        <f t="shared" si="147"/>
        <v/>
      </c>
      <c r="BB346" s="147" t="str">
        <f t="shared" si="148"/>
        <v xml:space="preserve"> </v>
      </c>
      <c r="BC346" s="145" t="str">
        <f t="shared" si="149"/>
        <v/>
      </c>
      <c r="BD346" s="146" t="str">
        <f t="shared" si="150"/>
        <v/>
      </c>
      <c r="BE346" s="147" t="str">
        <f t="shared" si="151"/>
        <v xml:space="preserve"> </v>
      </c>
      <c r="BF346" s="145" t="str">
        <f t="shared" si="152"/>
        <v/>
      </c>
      <c r="BG346" s="146" t="str">
        <f t="shared" si="153"/>
        <v/>
      </c>
      <c r="BH346" s="148" t="str">
        <f t="shared" si="154"/>
        <v xml:space="preserve"> </v>
      </c>
      <c r="BI346" s="69" t="str">
        <f t="shared" si="155"/>
        <v/>
      </c>
      <c r="BJ346" s="70" t="str">
        <f t="shared" si="156"/>
        <v/>
      </c>
      <c r="BK346" s="142" t="str">
        <f t="shared" si="157"/>
        <v xml:space="preserve"> </v>
      </c>
      <c r="BL346" s="104"/>
      <c r="BM346" s="68">
        <f>COUNTIF('Student Tracking'!G345:N345,"&gt;=1")</f>
        <v>0</v>
      </c>
      <c r="BN346" s="104">
        <f>COUNTIF('Student Tracking'!G345:N345,"0")</f>
        <v>0</v>
      </c>
      <c r="BO346" s="85">
        <f t="shared" si="158"/>
        <v>0</v>
      </c>
      <c r="BP346" s="104" t="str">
        <f t="shared" si="136"/>
        <v/>
      </c>
      <c r="BQ346" s="104" t="str">
        <f t="shared" si="137"/>
        <v/>
      </c>
      <c r="BR346" s="104" t="str">
        <f t="shared" si="159"/>
        <v/>
      </c>
      <c r="BS346" s="303" t="str">
        <f t="shared" si="160"/>
        <v/>
      </c>
      <c r="BT346" s="104"/>
      <c r="BU346" s="68" t="str">
        <f t="shared" si="138"/>
        <v/>
      </c>
      <c r="BV346" s="91" t="str">
        <f t="shared" si="139"/>
        <v/>
      </c>
      <c r="BW346" s="91" t="str">
        <f t="shared" si="140"/>
        <v/>
      </c>
      <c r="BX346" s="91" t="str">
        <f t="shared" si="141"/>
        <v/>
      </c>
      <c r="BY346" s="91" t="str">
        <f t="shared" si="142"/>
        <v/>
      </c>
    </row>
    <row r="347" spans="1:77" x14ac:dyDescent="0.35">
      <c r="A347" s="73">
        <f>'Student Tracking'!A346</f>
        <v>0</v>
      </c>
      <c r="B347" s="73">
        <f>'Student Tracking'!B346</f>
        <v>0</v>
      </c>
      <c r="C347" s="74">
        <f>'Student Tracking'!D346</f>
        <v>0</v>
      </c>
      <c r="D347" s="184" t="str">
        <f>IF('Student Tracking'!E346,'Student Tracking'!E346,"")</f>
        <v/>
      </c>
      <c r="E347" s="184" t="str">
        <f>IF('Student Tracking'!F346,'Student Tracking'!F346,"")</f>
        <v/>
      </c>
      <c r="F347" s="182"/>
      <c r="G347" s="40"/>
      <c r="H347" s="40"/>
      <c r="I347" s="40"/>
      <c r="J347" s="40"/>
      <c r="K347" s="40"/>
      <c r="L347" s="40"/>
      <c r="M347" s="40"/>
      <c r="N347" s="40"/>
      <c r="O347" s="40"/>
      <c r="P347" s="40"/>
      <c r="Q347" s="40"/>
      <c r="R347" s="40"/>
      <c r="S347" s="40"/>
      <c r="T347" s="40"/>
      <c r="U347" s="40"/>
      <c r="V347" s="40"/>
      <c r="W347" s="40"/>
      <c r="X347" s="40"/>
      <c r="Y347" s="40"/>
      <c r="Z347" s="40"/>
      <c r="AA347" s="182"/>
      <c r="AB347" s="40"/>
      <c r="AC347" s="40"/>
      <c r="AD347" s="40"/>
      <c r="AE347" s="40"/>
      <c r="AF347" s="40"/>
      <c r="AG347" s="40"/>
      <c r="AH347" s="40"/>
      <c r="AI347" s="40"/>
      <c r="AJ347" s="40"/>
      <c r="AK347" s="40"/>
      <c r="AL347" s="40"/>
      <c r="AM347" s="40"/>
      <c r="AN347" s="40"/>
      <c r="AO347" s="40"/>
      <c r="AP347" s="40"/>
      <c r="AQ347" s="40"/>
      <c r="AR347" s="40"/>
      <c r="AS347" s="40"/>
      <c r="AT347" s="40"/>
      <c r="AU347" s="40"/>
      <c r="AW347" s="145" t="str">
        <f t="shared" si="143"/>
        <v/>
      </c>
      <c r="AX347" s="146" t="str">
        <f t="shared" si="144"/>
        <v/>
      </c>
      <c r="AY347" s="147" t="str">
        <f t="shared" si="145"/>
        <v xml:space="preserve"> </v>
      </c>
      <c r="AZ347" s="145" t="str">
        <f t="shared" si="146"/>
        <v/>
      </c>
      <c r="BA347" s="146" t="str">
        <f t="shared" si="147"/>
        <v/>
      </c>
      <c r="BB347" s="147" t="str">
        <f t="shared" si="148"/>
        <v xml:space="preserve"> </v>
      </c>
      <c r="BC347" s="145" t="str">
        <f t="shared" si="149"/>
        <v/>
      </c>
      <c r="BD347" s="146" t="str">
        <f t="shared" si="150"/>
        <v/>
      </c>
      <c r="BE347" s="147" t="str">
        <f t="shared" si="151"/>
        <v xml:space="preserve"> </v>
      </c>
      <c r="BF347" s="145" t="str">
        <f t="shared" si="152"/>
        <v/>
      </c>
      <c r="BG347" s="146" t="str">
        <f t="shared" si="153"/>
        <v/>
      </c>
      <c r="BH347" s="148" t="str">
        <f t="shared" si="154"/>
        <v xml:space="preserve"> </v>
      </c>
      <c r="BI347" s="69" t="str">
        <f t="shared" si="155"/>
        <v/>
      </c>
      <c r="BJ347" s="70" t="str">
        <f t="shared" si="156"/>
        <v/>
      </c>
      <c r="BK347" s="142" t="str">
        <f t="shared" si="157"/>
        <v xml:space="preserve"> </v>
      </c>
      <c r="BL347" s="104"/>
      <c r="BM347" s="68">
        <f>COUNTIF('Student Tracking'!G346:N346,"&gt;=1")</f>
        <v>0</v>
      </c>
      <c r="BN347" s="104">
        <f>COUNTIF('Student Tracking'!G346:N346,"0")</f>
        <v>0</v>
      </c>
      <c r="BO347" s="85">
        <f t="shared" si="158"/>
        <v>0</v>
      </c>
      <c r="BP347" s="104" t="str">
        <f t="shared" si="136"/>
        <v/>
      </c>
      <c r="BQ347" s="104" t="str">
        <f t="shared" si="137"/>
        <v/>
      </c>
      <c r="BR347" s="104" t="str">
        <f t="shared" si="159"/>
        <v/>
      </c>
      <c r="BS347" s="303" t="str">
        <f t="shared" si="160"/>
        <v/>
      </c>
      <c r="BT347" s="104"/>
      <c r="BU347" s="68" t="str">
        <f t="shared" si="138"/>
        <v/>
      </c>
      <c r="BV347" s="91" t="str">
        <f t="shared" si="139"/>
        <v/>
      </c>
      <c r="BW347" s="91" t="str">
        <f t="shared" si="140"/>
        <v/>
      </c>
      <c r="BX347" s="91" t="str">
        <f t="shared" si="141"/>
        <v/>
      </c>
      <c r="BY347" s="91" t="str">
        <f t="shared" si="142"/>
        <v/>
      </c>
    </row>
    <row r="348" spans="1:77" x14ac:dyDescent="0.35">
      <c r="A348" s="73">
        <f>'Student Tracking'!A347</f>
        <v>0</v>
      </c>
      <c r="B348" s="73">
        <f>'Student Tracking'!B347</f>
        <v>0</v>
      </c>
      <c r="C348" s="74">
        <f>'Student Tracking'!D347</f>
        <v>0</v>
      </c>
      <c r="D348" s="184" t="str">
        <f>IF('Student Tracking'!E347,'Student Tracking'!E347,"")</f>
        <v/>
      </c>
      <c r="E348" s="184" t="str">
        <f>IF('Student Tracking'!F347,'Student Tracking'!F347,"")</f>
        <v/>
      </c>
      <c r="F348" s="181"/>
      <c r="G348" s="39"/>
      <c r="H348" s="39"/>
      <c r="I348" s="39"/>
      <c r="J348" s="39"/>
      <c r="K348" s="39"/>
      <c r="L348" s="39"/>
      <c r="M348" s="39"/>
      <c r="N348" s="39"/>
      <c r="O348" s="39"/>
      <c r="P348" s="39"/>
      <c r="Q348" s="39"/>
      <c r="R348" s="39"/>
      <c r="S348" s="39"/>
      <c r="T348" s="39"/>
      <c r="U348" s="39"/>
      <c r="V348" s="39"/>
      <c r="W348" s="39"/>
      <c r="X348" s="39"/>
      <c r="Y348" s="39"/>
      <c r="Z348" s="39"/>
      <c r="AA348" s="181"/>
      <c r="AB348" s="39"/>
      <c r="AC348" s="39"/>
      <c r="AD348" s="39"/>
      <c r="AE348" s="39"/>
      <c r="AF348" s="39"/>
      <c r="AG348" s="39"/>
      <c r="AH348" s="39"/>
      <c r="AI348" s="39"/>
      <c r="AJ348" s="39"/>
      <c r="AK348" s="39"/>
      <c r="AL348" s="39"/>
      <c r="AM348" s="39"/>
      <c r="AN348" s="39"/>
      <c r="AO348" s="39"/>
      <c r="AP348" s="39"/>
      <c r="AQ348" s="39"/>
      <c r="AR348" s="39"/>
      <c r="AS348" s="39"/>
      <c r="AT348" s="39"/>
      <c r="AU348" s="39"/>
      <c r="AW348" s="145" t="str">
        <f t="shared" si="143"/>
        <v/>
      </c>
      <c r="AX348" s="146" t="str">
        <f t="shared" si="144"/>
        <v/>
      </c>
      <c r="AY348" s="147" t="str">
        <f t="shared" si="145"/>
        <v xml:space="preserve"> </v>
      </c>
      <c r="AZ348" s="145" t="str">
        <f t="shared" si="146"/>
        <v/>
      </c>
      <c r="BA348" s="146" t="str">
        <f t="shared" si="147"/>
        <v/>
      </c>
      <c r="BB348" s="147" t="str">
        <f t="shared" si="148"/>
        <v xml:space="preserve"> </v>
      </c>
      <c r="BC348" s="145" t="str">
        <f t="shared" si="149"/>
        <v/>
      </c>
      <c r="BD348" s="146" t="str">
        <f t="shared" si="150"/>
        <v/>
      </c>
      <c r="BE348" s="147" t="str">
        <f t="shared" si="151"/>
        <v xml:space="preserve"> </v>
      </c>
      <c r="BF348" s="145" t="str">
        <f t="shared" si="152"/>
        <v/>
      </c>
      <c r="BG348" s="146" t="str">
        <f t="shared" si="153"/>
        <v/>
      </c>
      <c r="BH348" s="148" t="str">
        <f t="shared" si="154"/>
        <v xml:space="preserve"> </v>
      </c>
      <c r="BI348" s="69" t="str">
        <f t="shared" si="155"/>
        <v/>
      </c>
      <c r="BJ348" s="70" t="str">
        <f t="shared" si="156"/>
        <v/>
      </c>
      <c r="BK348" s="142" t="str">
        <f t="shared" si="157"/>
        <v xml:space="preserve"> </v>
      </c>
      <c r="BL348" s="104"/>
      <c r="BM348" s="68">
        <f>COUNTIF('Student Tracking'!G347:N347,"&gt;=1")</f>
        <v>0</v>
      </c>
      <c r="BN348" s="104">
        <f>COUNTIF('Student Tracking'!G347:N347,"0")</f>
        <v>0</v>
      </c>
      <c r="BO348" s="85">
        <f t="shared" si="158"/>
        <v>0</v>
      </c>
      <c r="BP348" s="104" t="str">
        <f t="shared" si="136"/>
        <v/>
      </c>
      <c r="BQ348" s="104" t="str">
        <f t="shared" si="137"/>
        <v/>
      </c>
      <c r="BR348" s="104" t="str">
        <f t="shared" si="159"/>
        <v/>
      </c>
      <c r="BS348" s="303" t="str">
        <f t="shared" si="160"/>
        <v/>
      </c>
      <c r="BT348" s="104"/>
      <c r="BU348" s="68" t="str">
        <f t="shared" si="138"/>
        <v/>
      </c>
      <c r="BV348" s="91" t="str">
        <f t="shared" si="139"/>
        <v/>
      </c>
      <c r="BW348" s="91" t="str">
        <f t="shared" si="140"/>
        <v/>
      </c>
      <c r="BX348" s="91" t="str">
        <f t="shared" si="141"/>
        <v/>
      </c>
      <c r="BY348" s="91" t="str">
        <f t="shared" si="142"/>
        <v/>
      </c>
    </row>
    <row r="349" spans="1:77" x14ac:dyDescent="0.35">
      <c r="A349" s="73">
        <f>'Student Tracking'!A348</f>
        <v>0</v>
      </c>
      <c r="B349" s="73">
        <f>'Student Tracking'!B348</f>
        <v>0</v>
      </c>
      <c r="C349" s="74">
        <f>'Student Tracking'!D348</f>
        <v>0</v>
      </c>
      <c r="D349" s="184" t="str">
        <f>IF('Student Tracking'!E348,'Student Tracking'!E348,"")</f>
        <v/>
      </c>
      <c r="E349" s="184" t="str">
        <f>IF('Student Tracking'!F348,'Student Tracking'!F348,"")</f>
        <v/>
      </c>
      <c r="F349" s="182"/>
      <c r="G349" s="40"/>
      <c r="H349" s="40"/>
      <c r="I349" s="40"/>
      <c r="J349" s="40"/>
      <c r="K349" s="40"/>
      <c r="L349" s="40"/>
      <c r="M349" s="40"/>
      <c r="N349" s="40"/>
      <c r="O349" s="40"/>
      <c r="P349" s="40"/>
      <c r="Q349" s="40"/>
      <c r="R349" s="40"/>
      <c r="S349" s="40"/>
      <c r="T349" s="40"/>
      <c r="U349" s="40"/>
      <c r="V349" s="40"/>
      <c r="W349" s="40"/>
      <c r="X349" s="40"/>
      <c r="Y349" s="40"/>
      <c r="Z349" s="40"/>
      <c r="AA349" s="182"/>
      <c r="AB349" s="40"/>
      <c r="AC349" s="40"/>
      <c r="AD349" s="40"/>
      <c r="AE349" s="40"/>
      <c r="AF349" s="40"/>
      <c r="AG349" s="40"/>
      <c r="AH349" s="40"/>
      <c r="AI349" s="40"/>
      <c r="AJ349" s="40"/>
      <c r="AK349" s="40"/>
      <c r="AL349" s="40"/>
      <c r="AM349" s="40"/>
      <c r="AN349" s="40"/>
      <c r="AO349" s="40"/>
      <c r="AP349" s="40"/>
      <c r="AQ349" s="40"/>
      <c r="AR349" s="40"/>
      <c r="AS349" s="40"/>
      <c r="AT349" s="40"/>
      <c r="AU349" s="40"/>
      <c r="AW349" s="145" t="str">
        <f t="shared" si="143"/>
        <v/>
      </c>
      <c r="AX349" s="146" t="str">
        <f t="shared" si="144"/>
        <v/>
      </c>
      <c r="AY349" s="147" t="str">
        <f t="shared" si="145"/>
        <v xml:space="preserve"> </v>
      </c>
      <c r="AZ349" s="145" t="str">
        <f t="shared" si="146"/>
        <v/>
      </c>
      <c r="BA349" s="146" t="str">
        <f t="shared" si="147"/>
        <v/>
      </c>
      <c r="BB349" s="147" t="str">
        <f t="shared" si="148"/>
        <v xml:space="preserve"> </v>
      </c>
      <c r="BC349" s="145" t="str">
        <f t="shared" si="149"/>
        <v/>
      </c>
      <c r="BD349" s="146" t="str">
        <f t="shared" si="150"/>
        <v/>
      </c>
      <c r="BE349" s="147" t="str">
        <f t="shared" si="151"/>
        <v xml:space="preserve"> </v>
      </c>
      <c r="BF349" s="145" t="str">
        <f t="shared" si="152"/>
        <v/>
      </c>
      <c r="BG349" s="146" t="str">
        <f t="shared" si="153"/>
        <v/>
      </c>
      <c r="BH349" s="148" t="str">
        <f t="shared" si="154"/>
        <v xml:space="preserve"> </v>
      </c>
      <c r="BI349" s="69" t="str">
        <f t="shared" si="155"/>
        <v/>
      </c>
      <c r="BJ349" s="70" t="str">
        <f t="shared" si="156"/>
        <v/>
      </c>
      <c r="BK349" s="142" t="str">
        <f t="shared" si="157"/>
        <v xml:space="preserve"> </v>
      </c>
      <c r="BL349" s="104"/>
      <c r="BM349" s="68">
        <f>COUNTIF('Student Tracking'!G348:N348,"&gt;=1")</f>
        <v>0</v>
      </c>
      <c r="BN349" s="104">
        <f>COUNTIF('Student Tracking'!G348:N348,"0")</f>
        <v>0</v>
      </c>
      <c r="BO349" s="85">
        <f t="shared" si="158"/>
        <v>0</v>
      </c>
      <c r="BP349" s="104" t="str">
        <f t="shared" si="136"/>
        <v/>
      </c>
      <c r="BQ349" s="104" t="str">
        <f t="shared" si="137"/>
        <v/>
      </c>
      <c r="BR349" s="104" t="str">
        <f t="shared" si="159"/>
        <v/>
      </c>
      <c r="BS349" s="303" t="str">
        <f t="shared" si="160"/>
        <v/>
      </c>
      <c r="BT349" s="104"/>
      <c r="BU349" s="68" t="str">
        <f t="shared" si="138"/>
        <v/>
      </c>
      <c r="BV349" s="91" t="str">
        <f t="shared" si="139"/>
        <v/>
      </c>
      <c r="BW349" s="91" t="str">
        <f t="shared" si="140"/>
        <v/>
      </c>
      <c r="BX349" s="91" t="str">
        <f t="shared" si="141"/>
        <v/>
      </c>
      <c r="BY349" s="91" t="str">
        <f t="shared" si="142"/>
        <v/>
      </c>
    </row>
    <row r="350" spans="1:77" x14ac:dyDescent="0.35">
      <c r="A350" s="73">
        <f>'Student Tracking'!A349</f>
        <v>0</v>
      </c>
      <c r="B350" s="73">
        <f>'Student Tracking'!B349</f>
        <v>0</v>
      </c>
      <c r="C350" s="74">
        <f>'Student Tracking'!D349</f>
        <v>0</v>
      </c>
      <c r="D350" s="184" t="str">
        <f>IF('Student Tracking'!E349,'Student Tracking'!E349,"")</f>
        <v/>
      </c>
      <c r="E350" s="184" t="str">
        <f>IF('Student Tracking'!F349,'Student Tracking'!F349,"")</f>
        <v/>
      </c>
      <c r="F350" s="181"/>
      <c r="G350" s="39"/>
      <c r="H350" s="39"/>
      <c r="I350" s="39"/>
      <c r="J350" s="39"/>
      <c r="K350" s="39"/>
      <c r="L350" s="39"/>
      <c r="M350" s="39"/>
      <c r="N350" s="39"/>
      <c r="O350" s="39"/>
      <c r="P350" s="39"/>
      <c r="Q350" s="39"/>
      <c r="R350" s="39"/>
      <c r="S350" s="39"/>
      <c r="T350" s="39"/>
      <c r="U350" s="39"/>
      <c r="V350" s="39"/>
      <c r="W350" s="39"/>
      <c r="X350" s="39"/>
      <c r="Y350" s="39"/>
      <c r="Z350" s="39"/>
      <c r="AA350" s="181"/>
      <c r="AB350" s="39"/>
      <c r="AC350" s="39"/>
      <c r="AD350" s="39"/>
      <c r="AE350" s="39"/>
      <c r="AF350" s="39"/>
      <c r="AG350" s="39"/>
      <c r="AH350" s="39"/>
      <c r="AI350" s="39"/>
      <c r="AJ350" s="39"/>
      <c r="AK350" s="39"/>
      <c r="AL350" s="39"/>
      <c r="AM350" s="39"/>
      <c r="AN350" s="39"/>
      <c r="AO350" s="39"/>
      <c r="AP350" s="39"/>
      <c r="AQ350" s="39"/>
      <c r="AR350" s="39"/>
      <c r="AS350" s="39"/>
      <c r="AT350" s="39"/>
      <c r="AU350" s="39"/>
      <c r="AW350" s="145" t="str">
        <f t="shared" si="143"/>
        <v/>
      </c>
      <c r="AX350" s="146" t="str">
        <f t="shared" si="144"/>
        <v/>
      </c>
      <c r="AY350" s="147" t="str">
        <f t="shared" si="145"/>
        <v xml:space="preserve"> </v>
      </c>
      <c r="AZ350" s="145" t="str">
        <f t="shared" si="146"/>
        <v/>
      </c>
      <c r="BA350" s="146" t="str">
        <f t="shared" si="147"/>
        <v/>
      </c>
      <c r="BB350" s="147" t="str">
        <f t="shared" si="148"/>
        <v xml:space="preserve"> </v>
      </c>
      <c r="BC350" s="145" t="str">
        <f t="shared" si="149"/>
        <v/>
      </c>
      <c r="BD350" s="146" t="str">
        <f t="shared" si="150"/>
        <v/>
      </c>
      <c r="BE350" s="147" t="str">
        <f t="shared" si="151"/>
        <v xml:space="preserve"> </v>
      </c>
      <c r="BF350" s="145" t="str">
        <f t="shared" si="152"/>
        <v/>
      </c>
      <c r="BG350" s="146" t="str">
        <f t="shared" si="153"/>
        <v/>
      </c>
      <c r="BH350" s="148" t="str">
        <f t="shared" si="154"/>
        <v xml:space="preserve"> </v>
      </c>
      <c r="BI350" s="69" t="str">
        <f t="shared" si="155"/>
        <v/>
      </c>
      <c r="BJ350" s="70" t="str">
        <f t="shared" si="156"/>
        <v/>
      </c>
      <c r="BK350" s="142" t="str">
        <f t="shared" si="157"/>
        <v xml:space="preserve"> </v>
      </c>
      <c r="BL350" s="104"/>
      <c r="BM350" s="68">
        <f>COUNTIF('Student Tracking'!G349:N349,"&gt;=1")</f>
        <v>0</v>
      </c>
      <c r="BN350" s="104">
        <f>COUNTIF('Student Tracking'!G349:N349,"0")</f>
        <v>0</v>
      </c>
      <c r="BO350" s="85">
        <f t="shared" si="158"/>
        <v>0</v>
      </c>
      <c r="BP350" s="104" t="str">
        <f t="shared" si="136"/>
        <v/>
      </c>
      <c r="BQ350" s="104" t="str">
        <f t="shared" si="137"/>
        <v/>
      </c>
      <c r="BR350" s="104" t="str">
        <f t="shared" si="159"/>
        <v/>
      </c>
      <c r="BS350" s="303" t="str">
        <f t="shared" si="160"/>
        <v/>
      </c>
      <c r="BT350" s="104"/>
      <c r="BU350" s="68" t="str">
        <f t="shared" si="138"/>
        <v/>
      </c>
      <c r="BV350" s="91" t="str">
        <f t="shared" si="139"/>
        <v/>
      </c>
      <c r="BW350" s="91" t="str">
        <f t="shared" si="140"/>
        <v/>
      </c>
      <c r="BX350" s="91" t="str">
        <f t="shared" si="141"/>
        <v/>
      </c>
      <c r="BY350" s="91" t="str">
        <f t="shared" si="142"/>
        <v/>
      </c>
    </row>
    <row r="351" spans="1:77" x14ac:dyDescent="0.35">
      <c r="A351" s="73">
        <f>'Student Tracking'!A350</f>
        <v>0</v>
      </c>
      <c r="B351" s="73">
        <f>'Student Tracking'!B350</f>
        <v>0</v>
      </c>
      <c r="C351" s="74">
        <f>'Student Tracking'!D350</f>
        <v>0</v>
      </c>
      <c r="D351" s="184" t="str">
        <f>IF('Student Tracking'!E350,'Student Tracking'!E350,"")</f>
        <v/>
      </c>
      <c r="E351" s="184" t="str">
        <f>IF('Student Tracking'!F350,'Student Tracking'!F350,"")</f>
        <v/>
      </c>
      <c r="F351" s="182"/>
      <c r="G351" s="40"/>
      <c r="H351" s="40"/>
      <c r="I351" s="40"/>
      <c r="J351" s="40"/>
      <c r="K351" s="40"/>
      <c r="L351" s="40"/>
      <c r="M351" s="40"/>
      <c r="N351" s="40"/>
      <c r="O351" s="40"/>
      <c r="P351" s="40"/>
      <c r="Q351" s="40"/>
      <c r="R351" s="40"/>
      <c r="S351" s="40"/>
      <c r="T351" s="40"/>
      <c r="U351" s="40"/>
      <c r="V351" s="40"/>
      <c r="W351" s="40"/>
      <c r="X351" s="40"/>
      <c r="Y351" s="40"/>
      <c r="Z351" s="40"/>
      <c r="AA351" s="182"/>
      <c r="AB351" s="40"/>
      <c r="AC351" s="40"/>
      <c r="AD351" s="40"/>
      <c r="AE351" s="40"/>
      <c r="AF351" s="40"/>
      <c r="AG351" s="40"/>
      <c r="AH351" s="40"/>
      <c r="AI351" s="40"/>
      <c r="AJ351" s="40"/>
      <c r="AK351" s="40"/>
      <c r="AL351" s="40"/>
      <c r="AM351" s="40"/>
      <c r="AN351" s="40"/>
      <c r="AO351" s="40"/>
      <c r="AP351" s="40"/>
      <c r="AQ351" s="40"/>
      <c r="AR351" s="40"/>
      <c r="AS351" s="40"/>
      <c r="AT351" s="40"/>
      <c r="AU351" s="40"/>
      <c r="AW351" s="145" t="str">
        <f t="shared" si="143"/>
        <v/>
      </c>
      <c r="AX351" s="146" t="str">
        <f t="shared" si="144"/>
        <v/>
      </c>
      <c r="AY351" s="147" t="str">
        <f t="shared" si="145"/>
        <v xml:space="preserve"> </v>
      </c>
      <c r="AZ351" s="145" t="str">
        <f t="shared" si="146"/>
        <v/>
      </c>
      <c r="BA351" s="146" t="str">
        <f t="shared" si="147"/>
        <v/>
      </c>
      <c r="BB351" s="147" t="str">
        <f t="shared" si="148"/>
        <v xml:space="preserve"> </v>
      </c>
      <c r="BC351" s="145" t="str">
        <f t="shared" si="149"/>
        <v/>
      </c>
      <c r="BD351" s="146" t="str">
        <f t="shared" si="150"/>
        <v/>
      </c>
      <c r="BE351" s="147" t="str">
        <f t="shared" si="151"/>
        <v xml:space="preserve"> </v>
      </c>
      <c r="BF351" s="145" t="str">
        <f t="shared" si="152"/>
        <v/>
      </c>
      <c r="BG351" s="146" t="str">
        <f t="shared" si="153"/>
        <v/>
      </c>
      <c r="BH351" s="148" t="str">
        <f t="shared" si="154"/>
        <v xml:space="preserve"> </v>
      </c>
      <c r="BI351" s="69" t="str">
        <f t="shared" si="155"/>
        <v/>
      </c>
      <c r="BJ351" s="70" t="str">
        <f t="shared" si="156"/>
        <v/>
      </c>
      <c r="BK351" s="142" t="str">
        <f t="shared" si="157"/>
        <v xml:space="preserve"> </v>
      </c>
      <c r="BL351" s="104"/>
      <c r="BM351" s="68">
        <f>COUNTIF('Student Tracking'!G350:N350,"&gt;=1")</f>
        <v>0</v>
      </c>
      <c r="BN351" s="104">
        <f>COUNTIF('Student Tracking'!G350:N350,"0")</f>
        <v>0</v>
      </c>
      <c r="BO351" s="85">
        <f t="shared" si="158"/>
        <v>0</v>
      </c>
      <c r="BP351" s="104" t="str">
        <f t="shared" si="136"/>
        <v/>
      </c>
      <c r="BQ351" s="104" t="str">
        <f t="shared" si="137"/>
        <v/>
      </c>
      <c r="BR351" s="104" t="str">
        <f t="shared" si="159"/>
        <v/>
      </c>
      <c r="BS351" s="303" t="str">
        <f t="shared" si="160"/>
        <v/>
      </c>
      <c r="BT351" s="104"/>
      <c r="BU351" s="68" t="str">
        <f t="shared" si="138"/>
        <v/>
      </c>
      <c r="BV351" s="91" t="str">
        <f t="shared" si="139"/>
        <v/>
      </c>
      <c r="BW351" s="91" t="str">
        <f t="shared" si="140"/>
        <v/>
      </c>
      <c r="BX351" s="91" t="str">
        <f t="shared" si="141"/>
        <v/>
      </c>
      <c r="BY351" s="91" t="str">
        <f t="shared" si="142"/>
        <v/>
      </c>
    </row>
    <row r="352" spans="1:77" x14ac:dyDescent="0.35">
      <c r="A352" s="73">
        <f>'Student Tracking'!A351</f>
        <v>0</v>
      </c>
      <c r="B352" s="73">
        <f>'Student Tracking'!B351</f>
        <v>0</v>
      </c>
      <c r="C352" s="74">
        <f>'Student Tracking'!D351</f>
        <v>0</v>
      </c>
      <c r="D352" s="184" t="str">
        <f>IF('Student Tracking'!E351,'Student Tracking'!E351,"")</f>
        <v/>
      </c>
      <c r="E352" s="184" t="str">
        <f>IF('Student Tracking'!F351,'Student Tracking'!F351,"")</f>
        <v/>
      </c>
      <c r="F352" s="181"/>
      <c r="G352" s="39"/>
      <c r="H352" s="39"/>
      <c r="I352" s="39"/>
      <c r="J352" s="39"/>
      <c r="K352" s="39"/>
      <c r="L352" s="39"/>
      <c r="M352" s="39"/>
      <c r="N352" s="39"/>
      <c r="O352" s="39"/>
      <c r="P352" s="39"/>
      <c r="Q352" s="39"/>
      <c r="R352" s="39"/>
      <c r="S352" s="39"/>
      <c r="T352" s="39"/>
      <c r="U352" s="39"/>
      <c r="V352" s="39"/>
      <c r="W352" s="39"/>
      <c r="X352" s="39"/>
      <c r="Y352" s="39"/>
      <c r="Z352" s="39"/>
      <c r="AA352" s="181"/>
      <c r="AB352" s="39"/>
      <c r="AC352" s="39"/>
      <c r="AD352" s="39"/>
      <c r="AE352" s="39"/>
      <c r="AF352" s="39"/>
      <c r="AG352" s="39"/>
      <c r="AH352" s="39"/>
      <c r="AI352" s="39"/>
      <c r="AJ352" s="39"/>
      <c r="AK352" s="39"/>
      <c r="AL352" s="39"/>
      <c r="AM352" s="39"/>
      <c r="AN352" s="39"/>
      <c r="AO352" s="39"/>
      <c r="AP352" s="39"/>
      <c r="AQ352" s="39"/>
      <c r="AR352" s="39"/>
      <c r="AS352" s="39"/>
      <c r="AT352" s="39"/>
      <c r="AU352" s="39"/>
      <c r="AW352" s="145" t="str">
        <f t="shared" si="143"/>
        <v/>
      </c>
      <c r="AX352" s="146" t="str">
        <f t="shared" si="144"/>
        <v/>
      </c>
      <c r="AY352" s="147" t="str">
        <f t="shared" si="145"/>
        <v xml:space="preserve"> </v>
      </c>
      <c r="AZ352" s="145" t="str">
        <f t="shared" si="146"/>
        <v/>
      </c>
      <c r="BA352" s="146" t="str">
        <f t="shared" si="147"/>
        <v/>
      </c>
      <c r="BB352" s="147" t="str">
        <f t="shared" si="148"/>
        <v xml:space="preserve"> </v>
      </c>
      <c r="BC352" s="145" t="str">
        <f t="shared" si="149"/>
        <v/>
      </c>
      <c r="BD352" s="146" t="str">
        <f t="shared" si="150"/>
        <v/>
      </c>
      <c r="BE352" s="147" t="str">
        <f t="shared" si="151"/>
        <v xml:space="preserve"> </v>
      </c>
      <c r="BF352" s="145" t="str">
        <f t="shared" si="152"/>
        <v/>
      </c>
      <c r="BG352" s="146" t="str">
        <f t="shared" si="153"/>
        <v/>
      </c>
      <c r="BH352" s="148" t="str">
        <f t="shared" si="154"/>
        <v xml:space="preserve"> </v>
      </c>
      <c r="BI352" s="69" t="str">
        <f t="shared" si="155"/>
        <v/>
      </c>
      <c r="BJ352" s="70" t="str">
        <f t="shared" si="156"/>
        <v/>
      </c>
      <c r="BK352" s="142" t="str">
        <f t="shared" si="157"/>
        <v xml:space="preserve"> </v>
      </c>
      <c r="BL352" s="104"/>
      <c r="BM352" s="68">
        <f>COUNTIF('Student Tracking'!G351:N351,"&gt;=1")</f>
        <v>0</v>
      </c>
      <c r="BN352" s="104">
        <f>COUNTIF('Student Tracking'!G351:N351,"0")</f>
        <v>0</v>
      </c>
      <c r="BO352" s="85">
        <f t="shared" si="158"/>
        <v>0</v>
      </c>
      <c r="BP352" s="104" t="str">
        <f t="shared" si="136"/>
        <v/>
      </c>
      <c r="BQ352" s="104" t="str">
        <f t="shared" si="137"/>
        <v/>
      </c>
      <c r="BR352" s="104" t="str">
        <f t="shared" si="159"/>
        <v/>
      </c>
      <c r="BS352" s="303" t="str">
        <f t="shared" si="160"/>
        <v/>
      </c>
      <c r="BT352" s="104"/>
      <c r="BU352" s="68" t="str">
        <f t="shared" si="138"/>
        <v/>
      </c>
      <c r="BV352" s="91" t="str">
        <f t="shared" si="139"/>
        <v/>
      </c>
      <c r="BW352" s="91" t="str">
        <f t="shared" si="140"/>
        <v/>
      </c>
      <c r="BX352" s="91" t="str">
        <f t="shared" si="141"/>
        <v/>
      </c>
      <c r="BY352" s="91" t="str">
        <f t="shared" si="142"/>
        <v/>
      </c>
    </row>
    <row r="353" spans="1:77" x14ac:dyDescent="0.35">
      <c r="A353" s="73">
        <f>'Student Tracking'!A352</f>
        <v>0</v>
      </c>
      <c r="B353" s="73">
        <f>'Student Tracking'!B352</f>
        <v>0</v>
      </c>
      <c r="C353" s="74">
        <f>'Student Tracking'!D352</f>
        <v>0</v>
      </c>
      <c r="D353" s="184" t="str">
        <f>IF('Student Tracking'!E352,'Student Tracking'!E352,"")</f>
        <v/>
      </c>
      <c r="E353" s="184" t="str">
        <f>IF('Student Tracking'!F352,'Student Tracking'!F352,"")</f>
        <v/>
      </c>
      <c r="F353" s="182"/>
      <c r="G353" s="40"/>
      <c r="H353" s="40"/>
      <c r="I353" s="40"/>
      <c r="J353" s="40"/>
      <c r="K353" s="40"/>
      <c r="L353" s="40"/>
      <c r="M353" s="40"/>
      <c r="N353" s="40"/>
      <c r="O353" s="40"/>
      <c r="P353" s="40"/>
      <c r="Q353" s="40"/>
      <c r="R353" s="40"/>
      <c r="S353" s="40"/>
      <c r="T353" s="40"/>
      <c r="U353" s="40"/>
      <c r="V353" s="40"/>
      <c r="W353" s="40"/>
      <c r="X353" s="40"/>
      <c r="Y353" s="40"/>
      <c r="Z353" s="40"/>
      <c r="AA353" s="182"/>
      <c r="AB353" s="40"/>
      <c r="AC353" s="40"/>
      <c r="AD353" s="40"/>
      <c r="AE353" s="40"/>
      <c r="AF353" s="40"/>
      <c r="AG353" s="40"/>
      <c r="AH353" s="40"/>
      <c r="AI353" s="40"/>
      <c r="AJ353" s="40"/>
      <c r="AK353" s="40"/>
      <c r="AL353" s="40"/>
      <c r="AM353" s="40"/>
      <c r="AN353" s="40"/>
      <c r="AO353" s="40"/>
      <c r="AP353" s="40"/>
      <c r="AQ353" s="40"/>
      <c r="AR353" s="40"/>
      <c r="AS353" s="40"/>
      <c r="AT353" s="40"/>
      <c r="AU353" s="40"/>
      <c r="AW353" s="145" t="str">
        <f t="shared" si="143"/>
        <v/>
      </c>
      <c r="AX353" s="146" t="str">
        <f t="shared" si="144"/>
        <v/>
      </c>
      <c r="AY353" s="147" t="str">
        <f t="shared" si="145"/>
        <v xml:space="preserve"> </v>
      </c>
      <c r="AZ353" s="145" t="str">
        <f t="shared" si="146"/>
        <v/>
      </c>
      <c r="BA353" s="146" t="str">
        <f t="shared" si="147"/>
        <v/>
      </c>
      <c r="BB353" s="147" t="str">
        <f t="shared" si="148"/>
        <v xml:space="preserve"> </v>
      </c>
      <c r="BC353" s="145" t="str">
        <f t="shared" si="149"/>
        <v/>
      </c>
      <c r="BD353" s="146" t="str">
        <f t="shared" si="150"/>
        <v/>
      </c>
      <c r="BE353" s="147" t="str">
        <f t="shared" si="151"/>
        <v xml:space="preserve"> </v>
      </c>
      <c r="BF353" s="145" t="str">
        <f t="shared" si="152"/>
        <v/>
      </c>
      <c r="BG353" s="146" t="str">
        <f t="shared" si="153"/>
        <v/>
      </c>
      <c r="BH353" s="148" t="str">
        <f t="shared" si="154"/>
        <v xml:space="preserve"> </v>
      </c>
      <c r="BI353" s="69" t="str">
        <f t="shared" si="155"/>
        <v/>
      </c>
      <c r="BJ353" s="70" t="str">
        <f t="shared" si="156"/>
        <v/>
      </c>
      <c r="BK353" s="142" t="str">
        <f t="shared" si="157"/>
        <v xml:space="preserve"> </v>
      </c>
      <c r="BL353" s="104"/>
      <c r="BM353" s="68">
        <f>COUNTIF('Student Tracking'!G352:N352,"&gt;=1")</f>
        <v>0</v>
      </c>
      <c r="BN353" s="104">
        <f>COUNTIF('Student Tracking'!G352:N352,"0")</f>
        <v>0</v>
      </c>
      <c r="BO353" s="85">
        <f t="shared" si="158"/>
        <v>0</v>
      </c>
      <c r="BP353" s="104" t="str">
        <f t="shared" si="136"/>
        <v/>
      </c>
      <c r="BQ353" s="104" t="str">
        <f t="shared" si="137"/>
        <v/>
      </c>
      <c r="BR353" s="104" t="str">
        <f t="shared" si="159"/>
        <v/>
      </c>
      <c r="BS353" s="303" t="str">
        <f t="shared" si="160"/>
        <v/>
      </c>
      <c r="BT353" s="104"/>
      <c r="BU353" s="68" t="str">
        <f t="shared" si="138"/>
        <v/>
      </c>
      <c r="BV353" s="91" t="str">
        <f t="shared" si="139"/>
        <v/>
      </c>
      <c r="BW353" s="91" t="str">
        <f t="shared" si="140"/>
        <v/>
      </c>
      <c r="BX353" s="91" t="str">
        <f t="shared" si="141"/>
        <v/>
      </c>
      <c r="BY353" s="91" t="str">
        <f t="shared" si="142"/>
        <v/>
      </c>
    </row>
    <row r="354" spans="1:77" x14ac:dyDescent="0.35">
      <c r="A354" s="73">
        <f>'Student Tracking'!A353</f>
        <v>0</v>
      </c>
      <c r="B354" s="73">
        <f>'Student Tracking'!B353</f>
        <v>0</v>
      </c>
      <c r="C354" s="74">
        <f>'Student Tracking'!D353</f>
        <v>0</v>
      </c>
      <c r="D354" s="184" t="str">
        <f>IF('Student Tracking'!E353,'Student Tracking'!E353,"")</f>
        <v/>
      </c>
      <c r="E354" s="184" t="str">
        <f>IF('Student Tracking'!F353,'Student Tracking'!F353,"")</f>
        <v/>
      </c>
      <c r="F354" s="181"/>
      <c r="G354" s="39"/>
      <c r="H354" s="39"/>
      <c r="I354" s="39"/>
      <c r="J354" s="39"/>
      <c r="K354" s="39"/>
      <c r="L354" s="39"/>
      <c r="M354" s="39"/>
      <c r="N354" s="39"/>
      <c r="O354" s="39"/>
      <c r="P354" s="39"/>
      <c r="Q354" s="39"/>
      <c r="R354" s="39"/>
      <c r="S354" s="39"/>
      <c r="T354" s="39"/>
      <c r="U354" s="39"/>
      <c r="V354" s="39"/>
      <c r="W354" s="39"/>
      <c r="X354" s="39"/>
      <c r="Y354" s="39"/>
      <c r="Z354" s="39"/>
      <c r="AA354" s="181"/>
      <c r="AB354" s="39"/>
      <c r="AC354" s="39"/>
      <c r="AD354" s="39"/>
      <c r="AE354" s="39"/>
      <c r="AF354" s="39"/>
      <c r="AG354" s="39"/>
      <c r="AH354" s="39"/>
      <c r="AI354" s="39"/>
      <c r="AJ354" s="39"/>
      <c r="AK354" s="39"/>
      <c r="AL354" s="39"/>
      <c r="AM354" s="39"/>
      <c r="AN354" s="39"/>
      <c r="AO354" s="39"/>
      <c r="AP354" s="39"/>
      <c r="AQ354" s="39"/>
      <c r="AR354" s="39"/>
      <c r="AS354" s="39"/>
      <c r="AT354" s="39"/>
      <c r="AU354" s="39"/>
      <c r="AW354" s="145" t="str">
        <f t="shared" si="143"/>
        <v/>
      </c>
      <c r="AX354" s="146" t="str">
        <f t="shared" si="144"/>
        <v/>
      </c>
      <c r="AY354" s="147" t="str">
        <f t="shared" si="145"/>
        <v xml:space="preserve"> </v>
      </c>
      <c r="AZ354" s="145" t="str">
        <f t="shared" si="146"/>
        <v/>
      </c>
      <c r="BA354" s="146" t="str">
        <f t="shared" si="147"/>
        <v/>
      </c>
      <c r="BB354" s="147" t="str">
        <f t="shared" si="148"/>
        <v xml:space="preserve"> </v>
      </c>
      <c r="BC354" s="145" t="str">
        <f t="shared" si="149"/>
        <v/>
      </c>
      <c r="BD354" s="146" t="str">
        <f t="shared" si="150"/>
        <v/>
      </c>
      <c r="BE354" s="147" t="str">
        <f t="shared" si="151"/>
        <v xml:space="preserve"> </v>
      </c>
      <c r="BF354" s="145" t="str">
        <f t="shared" si="152"/>
        <v/>
      </c>
      <c r="BG354" s="146" t="str">
        <f t="shared" si="153"/>
        <v/>
      </c>
      <c r="BH354" s="148" t="str">
        <f t="shared" si="154"/>
        <v xml:space="preserve"> </v>
      </c>
      <c r="BI354" s="69" t="str">
        <f t="shared" si="155"/>
        <v/>
      </c>
      <c r="BJ354" s="70" t="str">
        <f t="shared" si="156"/>
        <v/>
      </c>
      <c r="BK354" s="142" t="str">
        <f t="shared" si="157"/>
        <v xml:space="preserve"> </v>
      </c>
      <c r="BL354" s="104"/>
      <c r="BM354" s="68">
        <f>COUNTIF('Student Tracking'!G353:N353,"&gt;=1")</f>
        <v>0</v>
      </c>
      <c r="BN354" s="104">
        <f>COUNTIF('Student Tracking'!G353:N353,"0")</f>
        <v>0</v>
      </c>
      <c r="BO354" s="85">
        <f t="shared" si="158"/>
        <v>0</v>
      </c>
      <c r="BP354" s="104" t="str">
        <f t="shared" si="136"/>
        <v/>
      </c>
      <c r="BQ354" s="104" t="str">
        <f t="shared" si="137"/>
        <v/>
      </c>
      <c r="BR354" s="104" t="str">
        <f t="shared" si="159"/>
        <v/>
      </c>
      <c r="BS354" s="303" t="str">
        <f t="shared" si="160"/>
        <v/>
      </c>
      <c r="BT354" s="104"/>
      <c r="BU354" s="68" t="str">
        <f t="shared" si="138"/>
        <v/>
      </c>
      <c r="BV354" s="91" t="str">
        <f t="shared" si="139"/>
        <v/>
      </c>
      <c r="BW354" s="91" t="str">
        <f t="shared" si="140"/>
        <v/>
      </c>
      <c r="BX354" s="91" t="str">
        <f t="shared" si="141"/>
        <v/>
      </c>
      <c r="BY354" s="91" t="str">
        <f t="shared" si="142"/>
        <v/>
      </c>
    </row>
    <row r="355" spans="1:77" x14ac:dyDescent="0.35">
      <c r="A355" s="73">
        <f>'Student Tracking'!A354</f>
        <v>0</v>
      </c>
      <c r="B355" s="73">
        <f>'Student Tracking'!B354</f>
        <v>0</v>
      </c>
      <c r="C355" s="74">
        <f>'Student Tracking'!D354</f>
        <v>0</v>
      </c>
      <c r="D355" s="184" t="str">
        <f>IF('Student Tracking'!E354,'Student Tracking'!E354,"")</f>
        <v/>
      </c>
      <c r="E355" s="184" t="str">
        <f>IF('Student Tracking'!F354,'Student Tracking'!F354,"")</f>
        <v/>
      </c>
      <c r="F355" s="182"/>
      <c r="G355" s="40"/>
      <c r="H355" s="40"/>
      <c r="I355" s="40"/>
      <c r="J355" s="40"/>
      <c r="K355" s="40"/>
      <c r="L355" s="40"/>
      <c r="M355" s="40"/>
      <c r="N355" s="40"/>
      <c r="O355" s="40"/>
      <c r="P355" s="40"/>
      <c r="Q355" s="40"/>
      <c r="R355" s="40"/>
      <c r="S355" s="40"/>
      <c r="T355" s="40"/>
      <c r="U355" s="40"/>
      <c r="V355" s="40"/>
      <c r="W355" s="40"/>
      <c r="X355" s="40"/>
      <c r="Y355" s="40"/>
      <c r="Z355" s="40"/>
      <c r="AA355" s="182"/>
      <c r="AB355" s="40"/>
      <c r="AC355" s="40"/>
      <c r="AD355" s="40"/>
      <c r="AE355" s="40"/>
      <c r="AF355" s="40"/>
      <c r="AG355" s="40"/>
      <c r="AH355" s="40"/>
      <c r="AI355" s="40"/>
      <c r="AJ355" s="40"/>
      <c r="AK355" s="40"/>
      <c r="AL355" s="40"/>
      <c r="AM355" s="40"/>
      <c r="AN355" s="40"/>
      <c r="AO355" s="40"/>
      <c r="AP355" s="40"/>
      <c r="AQ355" s="40"/>
      <c r="AR355" s="40"/>
      <c r="AS355" s="40"/>
      <c r="AT355" s="40"/>
      <c r="AU355" s="40"/>
      <c r="AW355" s="145" t="str">
        <f t="shared" si="143"/>
        <v/>
      </c>
      <c r="AX355" s="146" t="str">
        <f t="shared" si="144"/>
        <v/>
      </c>
      <c r="AY355" s="147" t="str">
        <f t="shared" si="145"/>
        <v xml:space="preserve"> </v>
      </c>
      <c r="AZ355" s="145" t="str">
        <f t="shared" si="146"/>
        <v/>
      </c>
      <c r="BA355" s="146" t="str">
        <f t="shared" si="147"/>
        <v/>
      </c>
      <c r="BB355" s="147" t="str">
        <f t="shared" si="148"/>
        <v xml:space="preserve"> </v>
      </c>
      <c r="BC355" s="145" t="str">
        <f t="shared" si="149"/>
        <v/>
      </c>
      <c r="BD355" s="146" t="str">
        <f t="shared" si="150"/>
        <v/>
      </c>
      <c r="BE355" s="147" t="str">
        <f t="shared" si="151"/>
        <v xml:space="preserve"> </v>
      </c>
      <c r="BF355" s="145" t="str">
        <f t="shared" si="152"/>
        <v/>
      </c>
      <c r="BG355" s="146" t="str">
        <f t="shared" si="153"/>
        <v/>
      </c>
      <c r="BH355" s="148" t="str">
        <f t="shared" si="154"/>
        <v xml:space="preserve"> </v>
      </c>
      <c r="BI355" s="69" t="str">
        <f t="shared" si="155"/>
        <v/>
      </c>
      <c r="BJ355" s="70" t="str">
        <f t="shared" si="156"/>
        <v/>
      </c>
      <c r="BK355" s="142" t="str">
        <f t="shared" si="157"/>
        <v xml:space="preserve"> </v>
      </c>
      <c r="BL355" s="104"/>
      <c r="BM355" s="68">
        <f>COUNTIF('Student Tracking'!G354:N354,"&gt;=1")</f>
        <v>0</v>
      </c>
      <c r="BN355" s="104">
        <f>COUNTIF('Student Tracking'!G354:N354,"0")</f>
        <v>0</v>
      </c>
      <c r="BO355" s="85">
        <f t="shared" si="158"/>
        <v>0</v>
      </c>
      <c r="BP355" s="104" t="str">
        <f t="shared" si="136"/>
        <v/>
      </c>
      <c r="BQ355" s="104" t="str">
        <f t="shared" si="137"/>
        <v/>
      </c>
      <c r="BR355" s="104" t="str">
        <f t="shared" si="159"/>
        <v/>
      </c>
      <c r="BS355" s="303" t="str">
        <f t="shared" si="160"/>
        <v/>
      </c>
      <c r="BT355" s="104"/>
      <c r="BU355" s="68" t="str">
        <f t="shared" si="138"/>
        <v/>
      </c>
      <c r="BV355" s="91" t="str">
        <f t="shared" si="139"/>
        <v/>
      </c>
      <c r="BW355" s="91" t="str">
        <f t="shared" si="140"/>
        <v/>
      </c>
      <c r="BX355" s="91" t="str">
        <f t="shared" si="141"/>
        <v/>
      </c>
      <c r="BY355" s="91" t="str">
        <f t="shared" si="142"/>
        <v/>
      </c>
    </row>
    <row r="356" spans="1:77" x14ac:dyDescent="0.35">
      <c r="A356" s="73">
        <f>'Student Tracking'!A355</f>
        <v>0</v>
      </c>
      <c r="B356" s="73">
        <f>'Student Tracking'!B355</f>
        <v>0</v>
      </c>
      <c r="C356" s="74">
        <f>'Student Tracking'!D355</f>
        <v>0</v>
      </c>
      <c r="D356" s="184" t="str">
        <f>IF('Student Tracking'!E355,'Student Tracking'!E355,"")</f>
        <v/>
      </c>
      <c r="E356" s="184" t="str">
        <f>IF('Student Tracking'!F355,'Student Tracking'!F355,"")</f>
        <v/>
      </c>
      <c r="F356" s="181"/>
      <c r="G356" s="39"/>
      <c r="H356" s="39"/>
      <c r="I356" s="39"/>
      <c r="J356" s="39"/>
      <c r="K356" s="39"/>
      <c r="L356" s="39"/>
      <c r="M356" s="39"/>
      <c r="N356" s="39"/>
      <c r="O356" s="39"/>
      <c r="P356" s="39"/>
      <c r="Q356" s="39"/>
      <c r="R356" s="39"/>
      <c r="S356" s="39"/>
      <c r="T356" s="39"/>
      <c r="U356" s="39"/>
      <c r="V356" s="39"/>
      <c r="W356" s="39"/>
      <c r="X356" s="39"/>
      <c r="Y356" s="39"/>
      <c r="Z356" s="39"/>
      <c r="AA356" s="181"/>
      <c r="AB356" s="39"/>
      <c r="AC356" s="39"/>
      <c r="AD356" s="39"/>
      <c r="AE356" s="39"/>
      <c r="AF356" s="39"/>
      <c r="AG356" s="39"/>
      <c r="AH356" s="39"/>
      <c r="AI356" s="39"/>
      <c r="AJ356" s="39"/>
      <c r="AK356" s="39"/>
      <c r="AL356" s="39"/>
      <c r="AM356" s="39"/>
      <c r="AN356" s="39"/>
      <c r="AO356" s="39"/>
      <c r="AP356" s="39"/>
      <c r="AQ356" s="39"/>
      <c r="AR356" s="39"/>
      <c r="AS356" s="39"/>
      <c r="AT356" s="39"/>
      <c r="AU356" s="39"/>
      <c r="AW356" s="145" t="str">
        <f t="shared" si="143"/>
        <v/>
      </c>
      <c r="AX356" s="146" t="str">
        <f t="shared" si="144"/>
        <v/>
      </c>
      <c r="AY356" s="147" t="str">
        <f t="shared" si="145"/>
        <v xml:space="preserve"> </v>
      </c>
      <c r="AZ356" s="145" t="str">
        <f t="shared" si="146"/>
        <v/>
      </c>
      <c r="BA356" s="146" t="str">
        <f t="shared" si="147"/>
        <v/>
      </c>
      <c r="BB356" s="147" t="str">
        <f t="shared" si="148"/>
        <v xml:space="preserve"> </v>
      </c>
      <c r="BC356" s="145" t="str">
        <f t="shared" si="149"/>
        <v/>
      </c>
      <c r="BD356" s="146" t="str">
        <f t="shared" si="150"/>
        <v/>
      </c>
      <c r="BE356" s="147" t="str">
        <f t="shared" si="151"/>
        <v xml:space="preserve"> </v>
      </c>
      <c r="BF356" s="145" t="str">
        <f t="shared" si="152"/>
        <v/>
      </c>
      <c r="BG356" s="146" t="str">
        <f t="shared" si="153"/>
        <v/>
      </c>
      <c r="BH356" s="148" t="str">
        <f t="shared" si="154"/>
        <v xml:space="preserve"> </v>
      </c>
      <c r="BI356" s="69" t="str">
        <f t="shared" si="155"/>
        <v/>
      </c>
      <c r="BJ356" s="70" t="str">
        <f t="shared" si="156"/>
        <v/>
      </c>
      <c r="BK356" s="142" t="str">
        <f t="shared" si="157"/>
        <v xml:space="preserve"> </v>
      </c>
      <c r="BL356" s="104"/>
      <c r="BM356" s="68">
        <f>COUNTIF('Student Tracking'!G355:N355,"&gt;=1")</f>
        <v>0</v>
      </c>
      <c r="BN356" s="104">
        <f>COUNTIF('Student Tracking'!G355:N355,"0")</f>
        <v>0</v>
      </c>
      <c r="BO356" s="85">
        <f t="shared" si="158"/>
        <v>0</v>
      </c>
      <c r="BP356" s="104" t="str">
        <f t="shared" si="136"/>
        <v/>
      </c>
      <c r="BQ356" s="104" t="str">
        <f t="shared" si="137"/>
        <v/>
      </c>
      <c r="BR356" s="104" t="str">
        <f t="shared" si="159"/>
        <v/>
      </c>
      <c r="BS356" s="303" t="str">
        <f t="shared" si="160"/>
        <v/>
      </c>
      <c r="BT356" s="104"/>
      <c r="BU356" s="68" t="str">
        <f t="shared" si="138"/>
        <v/>
      </c>
      <c r="BV356" s="91" t="str">
        <f t="shared" si="139"/>
        <v/>
      </c>
      <c r="BW356" s="91" t="str">
        <f t="shared" si="140"/>
        <v/>
      </c>
      <c r="BX356" s="91" t="str">
        <f t="shared" si="141"/>
        <v/>
      </c>
      <c r="BY356" s="91" t="str">
        <f t="shared" si="142"/>
        <v/>
      </c>
    </row>
    <row r="357" spans="1:77" x14ac:dyDescent="0.35">
      <c r="A357" s="73">
        <f>'Student Tracking'!A356</f>
        <v>0</v>
      </c>
      <c r="B357" s="73">
        <f>'Student Tracking'!B356</f>
        <v>0</v>
      </c>
      <c r="C357" s="74">
        <f>'Student Tracking'!D356</f>
        <v>0</v>
      </c>
      <c r="D357" s="184" t="str">
        <f>IF('Student Tracking'!E356,'Student Tracking'!E356,"")</f>
        <v/>
      </c>
      <c r="E357" s="184" t="str">
        <f>IF('Student Tracking'!F356,'Student Tracking'!F356,"")</f>
        <v/>
      </c>
      <c r="F357" s="182"/>
      <c r="G357" s="40"/>
      <c r="H357" s="40"/>
      <c r="I357" s="40"/>
      <c r="J357" s="40"/>
      <c r="K357" s="40"/>
      <c r="L357" s="40"/>
      <c r="M357" s="40"/>
      <c r="N357" s="40"/>
      <c r="O357" s="40"/>
      <c r="P357" s="40"/>
      <c r="Q357" s="40"/>
      <c r="R357" s="40"/>
      <c r="S357" s="40"/>
      <c r="T357" s="40"/>
      <c r="U357" s="40"/>
      <c r="V357" s="40"/>
      <c r="W357" s="40"/>
      <c r="X357" s="40"/>
      <c r="Y357" s="40"/>
      <c r="Z357" s="40"/>
      <c r="AA357" s="182"/>
      <c r="AB357" s="40"/>
      <c r="AC357" s="40"/>
      <c r="AD357" s="40"/>
      <c r="AE357" s="40"/>
      <c r="AF357" s="40"/>
      <c r="AG357" s="40"/>
      <c r="AH357" s="40"/>
      <c r="AI357" s="40"/>
      <c r="AJ357" s="40"/>
      <c r="AK357" s="40"/>
      <c r="AL357" s="40"/>
      <c r="AM357" s="40"/>
      <c r="AN357" s="40"/>
      <c r="AO357" s="40"/>
      <c r="AP357" s="40"/>
      <c r="AQ357" s="40"/>
      <c r="AR357" s="40"/>
      <c r="AS357" s="40"/>
      <c r="AT357" s="40"/>
      <c r="AU357" s="40"/>
      <c r="AW357" s="145" t="str">
        <f t="shared" si="143"/>
        <v/>
      </c>
      <c r="AX357" s="146" t="str">
        <f t="shared" si="144"/>
        <v/>
      </c>
      <c r="AY357" s="147" t="str">
        <f t="shared" si="145"/>
        <v xml:space="preserve"> </v>
      </c>
      <c r="AZ357" s="145" t="str">
        <f t="shared" si="146"/>
        <v/>
      </c>
      <c r="BA357" s="146" t="str">
        <f t="shared" si="147"/>
        <v/>
      </c>
      <c r="BB357" s="147" t="str">
        <f t="shared" si="148"/>
        <v xml:space="preserve"> </v>
      </c>
      <c r="BC357" s="145" t="str">
        <f t="shared" si="149"/>
        <v/>
      </c>
      <c r="BD357" s="146" t="str">
        <f t="shared" si="150"/>
        <v/>
      </c>
      <c r="BE357" s="147" t="str">
        <f t="shared" si="151"/>
        <v xml:space="preserve"> </v>
      </c>
      <c r="BF357" s="145" t="str">
        <f t="shared" si="152"/>
        <v/>
      </c>
      <c r="BG357" s="146" t="str">
        <f t="shared" si="153"/>
        <v/>
      </c>
      <c r="BH357" s="148" t="str">
        <f t="shared" si="154"/>
        <v xml:space="preserve"> </v>
      </c>
      <c r="BI357" s="69" t="str">
        <f t="shared" si="155"/>
        <v/>
      </c>
      <c r="BJ357" s="70" t="str">
        <f t="shared" si="156"/>
        <v/>
      </c>
      <c r="BK357" s="142" t="str">
        <f t="shared" si="157"/>
        <v xml:space="preserve"> </v>
      </c>
      <c r="BL357" s="104"/>
      <c r="BM357" s="68">
        <f>COUNTIF('Student Tracking'!G356:N356,"&gt;=1")</f>
        <v>0</v>
      </c>
      <c r="BN357" s="104">
        <f>COUNTIF('Student Tracking'!G356:N356,"0")</f>
        <v>0</v>
      </c>
      <c r="BO357" s="85">
        <f t="shared" si="158"/>
        <v>0</v>
      </c>
      <c r="BP357" s="104" t="str">
        <f t="shared" si="136"/>
        <v/>
      </c>
      <c r="BQ357" s="104" t="str">
        <f t="shared" si="137"/>
        <v/>
      </c>
      <c r="BR357" s="104" t="str">
        <f t="shared" si="159"/>
        <v/>
      </c>
      <c r="BS357" s="303" t="str">
        <f t="shared" si="160"/>
        <v/>
      </c>
      <c r="BT357" s="104"/>
      <c r="BU357" s="68" t="str">
        <f t="shared" si="138"/>
        <v/>
      </c>
      <c r="BV357" s="91" t="str">
        <f t="shared" si="139"/>
        <v/>
      </c>
      <c r="BW357" s="91" t="str">
        <f t="shared" si="140"/>
        <v/>
      </c>
      <c r="BX357" s="91" t="str">
        <f t="shared" si="141"/>
        <v/>
      </c>
      <c r="BY357" s="91" t="str">
        <f t="shared" si="142"/>
        <v/>
      </c>
    </row>
    <row r="358" spans="1:77" x14ac:dyDescent="0.35">
      <c r="A358" s="73">
        <f>'Student Tracking'!A357</f>
        <v>0</v>
      </c>
      <c r="B358" s="73">
        <f>'Student Tracking'!B357</f>
        <v>0</v>
      </c>
      <c r="C358" s="74">
        <f>'Student Tracking'!D357</f>
        <v>0</v>
      </c>
      <c r="D358" s="184" t="str">
        <f>IF('Student Tracking'!E357,'Student Tracking'!E357,"")</f>
        <v/>
      </c>
      <c r="E358" s="184" t="str">
        <f>IF('Student Tracking'!F357,'Student Tracking'!F357,"")</f>
        <v/>
      </c>
      <c r="F358" s="181"/>
      <c r="G358" s="39"/>
      <c r="H358" s="39"/>
      <c r="I358" s="39"/>
      <c r="J358" s="39"/>
      <c r="K358" s="39"/>
      <c r="L358" s="39"/>
      <c r="M358" s="39"/>
      <c r="N358" s="39"/>
      <c r="O358" s="39"/>
      <c r="P358" s="39"/>
      <c r="Q358" s="39"/>
      <c r="R358" s="39"/>
      <c r="S358" s="39"/>
      <c r="T358" s="39"/>
      <c r="U358" s="39"/>
      <c r="V358" s="39"/>
      <c r="W358" s="39"/>
      <c r="X358" s="39"/>
      <c r="Y358" s="39"/>
      <c r="Z358" s="39"/>
      <c r="AA358" s="181"/>
      <c r="AB358" s="39"/>
      <c r="AC358" s="39"/>
      <c r="AD358" s="39"/>
      <c r="AE358" s="39"/>
      <c r="AF358" s="39"/>
      <c r="AG358" s="39"/>
      <c r="AH358" s="39"/>
      <c r="AI358" s="39"/>
      <c r="AJ358" s="39"/>
      <c r="AK358" s="39"/>
      <c r="AL358" s="39"/>
      <c r="AM358" s="39"/>
      <c r="AN358" s="39"/>
      <c r="AO358" s="39"/>
      <c r="AP358" s="39"/>
      <c r="AQ358" s="39"/>
      <c r="AR358" s="39"/>
      <c r="AS358" s="39"/>
      <c r="AT358" s="39"/>
      <c r="AU358" s="39"/>
      <c r="AW358" s="145" t="str">
        <f t="shared" si="143"/>
        <v/>
      </c>
      <c r="AX358" s="146" t="str">
        <f t="shared" si="144"/>
        <v/>
      </c>
      <c r="AY358" s="147" t="str">
        <f t="shared" si="145"/>
        <v xml:space="preserve"> </v>
      </c>
      <c r="AZ358" s="145" t="str">
        <f t="shared" si="146"/>
        <v/>
      </c>
      <c r="BA358" s="146" t="str">
        <f t="shared" si="147"/>
        <v/>
      </c>
      <c r="BB358" s="147" t="str">
        <f t="shared" si="148"/>
        <v xml:space="preserve"> </v>
      </c>
      <c r="BC358" s="145" t="str">
        <f t="shared" si="149"/>
        <v/>
      </c>
      <c r="BD358" s="146" t="str">
        <f t="shared" si="150"/>
        <v/>
      </c>
      <c r="BE358" s="147" t="str">
        <f t="shared" si="151"/>
        <v xml:space="preserve"> </v>
      </c>
      <c r="BF358" s="145" t="str">
        <f t="shared" si="152"/>
        <v/>
      </c>
      <c r="BG358" s="146" t="str">
        <f t="shared" si="153"/>
        <v/>
      </c>
      <c r="BH358" s="148" t="str">
        <f t="shared" si="154"/>
        <v xml:space="preserve"> </v>
      </c>
      <c r="BI358" s="69" t="str">
        <f t="shared" si="155"/>
        <v/>
      </c>
      <c r="BJ358" s="70" t="str">
        <f t="shared" si="156"/>
        <v/>
      </c>
      <c r="BK358" s="142" t="str">
        <f t="shared" si="157"/>
        <v xml:space="preserve"> </v>
      </c>
      <c r="BL358" s="104"/>
      <c r="BM358" s="68">
        <f>COUNTIF('Student Tracking'!G357:N357,"&gt;=1")</f>
        <v>0</v>
      </c>
      <c r="BN358" s="104">
        <f>COUNTIF('Student Tracking'!G357:N357,"0")</f>
        <v>0</v>
      </c>
      <c r="BO358" s="85">
        <f t="shared" si="158"/>
        <v>0</v>
      </c>
      <c r="BP358" s="104" t="str">
        <f t="shared" si="136"/>
        <v/>
      </c>
      <c r="BQ358" s="104" t="str">
        <f t="shared" si="137"/>
        <v/>
      </c>
      <c r="BR358" s="104" t="str">
        <f t="shared" si="159"/>
        <v/>
      </c>
      <c r="BS358" s="303" t="str">
        <f t="shared" si="160"/>
        <v/>
      </c>
      <c r="BT358" s="104"/>
      <c r="BU358" s="68" t="str">
        <f t="shared" si="138"/>
        <v/>
      </c>
      <c r="BV358" s="91" t="str">
        <f t="shared" si="139"/>
        <v/>
      </c>
      <c r="BW358" s="91" t="str">
        <f t="shared" si="140"/>
        <v/>
      </c>
      <c r="BX358" s="91" t="str">
        <f t="shared" si="141"/>
        <v/>
      </c>
      <c r="BY358" s="91" t="str">
        <f t="shared" si="142"/>
        <v/>
      </c>
    </row>
    <row r="359" spans="1:77" x14ac:dyDescent="0.35">
      <c r="A359" s="73">
        <f>'Student Tracking'!A358</f>
        <v>0</v>
      </c>
      <c r="B359" s="73">
        <f>'Student Tracking'!B358</f>
        <v>0</v>
      </c>
      <c r="C359" s="74">
        <f>'Student Tracking'!D358</f>
        <v>0</v>
      </c>
      <c r="D359" s="184" t="str">
        <f>IF('Student Tracking'!E358,'Student Tracking'!E358,"")</f>
        <v/>
      </c>
      <c r="E359" s="184" t="str">
        <f>IF('Student Tracking'!F358,'Student Tracking'!F358,"")</f>
        <v/>
      </c>
      <c r="F359" s="182"/>
      <c r="G359" s="40"/>
      <c r="H359" s="40"/>
      <c r="I359" s="40"/>
      <c r="J359" s="40"/>
      <c r="K359" s="40"/>
      <c r="L359" s="40"/>
      <c r="M359" s="40"/>
      <c r="N359" s="40"/>
      <c r="O359" s="40"/>
      <c r="P359" s="40"/>
      <c r="Q359" s="40"/>
      <c r="R359" s="40"/>
      <c r="S359" s="40"/>
      <c r="T359" s="40"/>
      <c r="U359" s="40"/>
      <c r="V359" s="40"/>
      <c r="W359" s="40"/>
      <c r="X359" s="40"/>
      <c r="Y359" s="40"/>
      <c r="Z359" s="40"/>
      <c r="AA359" s="182"/>
      <c r="AB359" s="40"/>
      <c r="AC359" s="40"/>
      <c r="AD359" s="40"/>
      <c r="AE359" s="40"/>
      <c r="AF359" s="40"/>
      <c r="AG359" s="40"/>
      <c r="AH359" s="40"/>
      <c r="AI359" s="40"/>
      <c r="AJ359" s="40"/>
      <c r="AK359" s="40"/>
      <c r="AL359" s="40"/>
      <c r="AM359" s="40"/>
      <c r="AN359" s="40"/>
      <c r="AO359" s="40"/>
      <c r="AP359" s="40"/>
      <c r="AQ359" s="40"/>
      <c r="AR359" s="40"/>
      <c r="AS359" s="40"/>
      <c r="AT359" s="40"/>
      <c r="AU359" s="40"/>
      <c r="AW359" s="145" t="str">
        <f t="shared" si="143"/>
        <v/>
      </c>
      <c r="AX359" s="146" t="str">
        <f t="shared" si="144"/>
        <v/>
      </c>
      <c r="AY359" s="147" t="str">
        <f t="shared" si="145"/>
        <v xml:space="preserve"> </v>
      </c>
      <c r="AZ359" s="145" t="str">
        <f t="shared" si="146"/>
        <v/>
      </c>
      <c r="BA359" s="146" t="str">
        <f t="shared" si="147"/>
        <v/>
      </c>
      <c r="BB359" s="147" t="str">
        <f t="shared" si="148"/>
        <v xml:space="preserve"> </v>
      </c>
      <c r="BC359" s="145" t="str">
        <f t="shared" si="149"/>
        <v/>
      </c>
      <c r="BD359" s="146" t="str">
        <f t="shared" si="150"/>
        <v/>
      </c>
      <c r="BE359" s="147" t="str">
        <f t="shared" si="151"/>
        <v xml:space="preserve"> </v>
      </c>
      <c r="BF359" s="145" t="str">
        <f t="shared" si="152"/>
        <v/>
      </c>
      <c r="BG359" s="146" t="str">
        <f t="shared" si="153"/>
        <v/>
      </c>
      <c r="BH359" s="148" t="str">
        <f t="shared" si="154"/>
        <v xml:space="preserve"> </v>
      </c>
      <c r="BI359" s="69" t="str">
        <f t="shared" si="155"/>
        <v/>
      </c>
      <c r="BJ359" s="70" t="str">
        <f t="shared" si="156"/>
        <v/>
      </c>
      <c r="BK359" s="142" t="str">
        <f t="shared" si="157"/>
        <v xml:space="preserve"> </v>
      </c>
      <c r="BL359" s="104"/>
      <c r="BM359" s="68">
        <f>COUNTIF('Student Tracking'!G358:N358,"&gt;=1")</f>
        <v>0</v>
      </c>
      <c r="BN359" s="104">
        <f>COUNTIF('Student Tracking'!G358:N358,"0")</f>
        <v>0</v>
      </c>
      <c r="BO359" s="85">
        <f t="shared" si="158"/>
        <v>0</v>
      </c>
      <c r="BP359" s="104" t="str">
        <f t="shared" si="136"/>
        <v/>
      </c>
      <c r="BQ359" s="104" t="str">
        <f t="shared" si="137"/>
        <v/>
      </c>
      <c r="BR359" s="104" t="str">
        <f t="shared" si="159"/>
        <v/>
      </c>
      <c r="BS359" s="303" t="str">
        <f t="shared" si="160"/>
        <v/>
      </c>
      <c r="BT359" s="104"/>
      <c r="BU359" s="68" t="str">
        <f t="shared" si="138"/>
        <v/>
      </c>
      <c r="BV359" s="91" t="str">
        <f t="shared" si="139"/>
        <v/>
      </c>
      <c r="BW359" s="91" t="str">
        <f t="shared" si="140"/>
        <v/>
      </c>
      <c r="BX359" s="91" t="str">
        <f t="shared" si="141"/>
        <v/>
      </c>
      <c r="BY359" s="91" t="str">
        <f t="shared" si="142"/>
        <v/>
      </c>
    </row>
    <row r="360" spans="1:77" x14ac:dyDescent="0.35">
      <c r="A360" s="73">
        <f>'Student Tracking'!A359</f>
        <v>0</v>
      </c>
      <c r="B360" s="73">
        <f>'Student Tracking'!B359</f>
        <v>0</v>
      </c>
      <c r="C360" s="74">
        <f>'Student Tracking'!D359</f>
        <v>0</v>
      </c>
      <c r="D360" s="184" t="str">
        <f>IF('Student Tracking'!E359,'Student Tracking'!E359,"")</f>
        <v/>
      </c>
      <c r="E360" s="184" t="str">
        <f>IF('Student Tracking'!F359,'Student Tracking'!F359,"")</f>
        <v/>
      </c>
      <c r="F360" s="181"/>
      <c r="G360" s="39"/>
      <c r="H360" s="39"/>
      <c r="I360" s="39"/>
      <c r="J360" s="39"/>
      <c r="K360" s="39"/>
      <c r="L360" s="39"/>
      <c r="M360" s="39"/>
      <c r="N360" s="39"/>
      <c r="O360" s="39"/>
      <c r="P360" s="39"/>
      <c r="Q360" s="39"/>
      <c r="R360" s="39"/>
      <c r="S360" s="39"/>
      <c r="T360" s="39"/>
      <c r="U360" s="39"/>
      <c r="V360" s="39"/>
      <c r="W360" s="39"/>
      <c r="X360" s="39"/>
      <c r="Y360" s="39"/>
      <c r="Z360" s="39"/>
      <c r="AA360" s="181"/>
      <c r="AB360" s="39"/>
      <c r="AC360" s="39"/>
      <c r="AD360" s="39"/>
      <c r="AE360" s="39"/>
      <c r="AF360" s="39"/>
      <c r="AG360" s="39"/>
      <c r="AH360" s="39"/>
      <c r="AI360" s="39"/>
      <c r="AJ360" s="39"/>
      <c r="AK360" s="39"/>
      <c r="AL360" s="39"/>
      <c r="AM360" s="39"/>
      <c r="AN360" s="39"/>
      <c r="AO360" s="39"/>
      <c r="AP360" s="39"/>
      <c r="AQ360" s="39"/>
      <c r="AR360" s="39"/>
      <c r="AS360" s="39"/>
      <c r="AT360" s="39"/>
      <c r="AU360" s="39"/>
      <c r="AW360" s="145" t="str">
        <f t="shared" si="143"/>
        <v/>
      </c>
      <c r="AX360" s="146" t="str">
        <f t="shared" si="144"/>
        <v/>
      </c>
      <c r="AY360" s="147" t="str">
        <f t="shared" si="145"/>
        <v xml:space="preserve"> </v>
      </c>
      <c r="AZ360" s="145" t="str">
        <f t="shared" si="146"/>
        <v/>
      </c>
      <c r="BA360" s="146" t="str">
        <f t="shared" si="147"/>
        <v/>
      </c>
      <c r="BB360" s="147" t="str">
        <f t="shared" si="148"/>
        <v xml:space="preserve"> </v>
      </c>
      <c r="BC360" s="145" t="str">
        <f t="shared" si="149"/>
        <v/>
      </c>
      <c r="BD360" s="146" t="str">
        <f t="shared" si="150"/>
        <v/>
      </c>
      <c r="BE360" s="147" t="str">
        <f t="shared" si="151"/>
        <v xml:space="preserve"> </v>
      </c>
      <c r="BF360" s="145" t="str">
        <f t="shared" si="152"/>
        <v/>
      </c>
      <c r="BG360" s="146" t="str">
        <f t="shared" si="153"/>
        <v/>
      </c>
      <c r="BH360" s="148" t="str">
        <f t="shared" si="154"/>
        <v xml:space="preserve"> </v>
      </c>
      <c r="BI360" s="69" t="str">
        <f t="shared" si="155"/>
        <v/>
      </c>
      <c r="BJ360" s="70" t="str">
        <f t="shared" si="156"/>
        <v/>
      </c>
      <c r="BK360" s="142" t="str">
        <f t="shared" si="157"/>
        <v xml:space="preserve"> </v>
      </c>
      <c r="BL360" s="104"/>
      <c r="BM360" s="68">
        <f>COUNTIF('Student Tracking'!G359:N359,"&gt;=1")</f>
        <v>0</v>
      </c>
      <c r="BN360" s="104">
        <f>COUNTIF('Student Tracking'!G359:N359,"0")</f>
        <v>0</v>
      </c>
      <c r="BO360" s="85">
        <f t="shared" si="158"/>
        <v>0</v>
      </c>
      <c r="BP360" s="104" t="str">
        <f t="shared" si="136"/>
        <v/>
      </c>
      <c r="BQ360" s="104" t="str">
        <f t="shared" si="137"/>
        <v/>
      </c>
      <c r="BR360" s="104" t="str">
        <f t="shared" si="159"/>
        <v/>
      </c>
      <c r="BS360" s="303" t="str">
        <f t="shared" si="160"/>
        <v/>
      </c>
      <c r="BT360" s="104"/>
      <c r="BU360" s="68" t="str">
        <f t="shared" si="138"/>
        <v/>
      </c>
      <c r="BV360" s="91" t="str">
        <f t="shared" si="139"/>
        <v/>
      </c>
      <c r="BW360" s="91" t="str">
        <f t="shared" si="140"/>
        <v/>
      </c>
      <c r="BX360" s="91" t="str">
        <f t="shared" si="141"/>
        <v/>
      </c>
      <c r="BY360" s="91" t="str">
        <f t="shared" si="142"/>
        <v/>
      </c>
    </row>
    <row r="361" spans="1:77" x14ac:dyDescent="0.35">
      <c r="A361" s="73">
        <f>'Student Tracking'!A360</f>
        <v>0</v>
      </c>
      <c r="B361" s="73">
        <f>'Student Tracking'!B360</f>
        <v>0</v>
      </c>
      <c r="C361" s="74">
        <f>'Student Tracking'!D360</f>
        <v>0</v>
      </c>
      <c r="D361" s="184" t="str">
        <f>IF('Student Tracking'!E360,'Student Tracking'!E360,"")</f>
        <v/>
      </c>
      <c r="E361" s="184" t="str">
        <f>IF('Student Tracking'!F360,'Student Tracking'!F360,"")</f>
        <v/>
      </c>
      <c r="F361" s="182"/>
      <c r="G361" s="40"/>
      <c r="H361" s="40"/>
      <c r="I361" s="40"/>
      <c r="J361" s="40"/>
      <c r="K361" s="40"/>
      <c r="L361" s="40"/>
      <c r="M361" s="40"/>
      <c r="N361" s="40"/>
      <c r="O361" s="40"/>
      <c r="P361" s="40"/>
      <c r="Q361" s="40"/>
      <c r="R361" s="40"/>
      <c r="S361" s="40"/>
      <c r="T361" s="40"/>
      <c r="U361" s="40"/>
      <c r="V361" s="40"/>
      <c r="W361" s="40"/>
      <c r="X361" s="40"/>
      <c r="Y361" s="40"/>
      <c r="Z361" s="40"/>
      <c r="AA361" s="182"/>
      <c r="AB361" s="40"/>
      <c r="AC361" s="40"/>
      <c r="AD361" s="40"/>
      <c r="AE361" s="40"/>
      <c r="AF361" s="40"/>
      <c r="AG361" s="40"/>
      <c r="AH361" s="40"/>
      <c r="AI361" s="40"/>
      <c r="AJ361" s="40"/>
      <c r="AK361" s="40"/>
      <c r="AL361" s="40"/>
      <c r="AM361" s="40"/>
      <c r="AN361" s="40"/>
      <c r="AO361" s="40"/>
      <c r="AP361" s="40"/>
      <c r="AQ361" s="40"/>
      <c r="AR361" s="40"/>
      <c r="AS361" s="40"/>
      <c r="AT361" s="40"/>
      <c r="AU361" s="40"/>
      <c r="AW361" s="145" t="str">
        <f t="shared" si="143"/>
        <v/>
      </c>
      <c r="AX361" s="146" t="str">
        <f t="shared" si="144"/>
        <v/>
      </c>
      <c r="AY361" s="147" t="str">
        <f t="shared" si="145"/>
        <v xml:space="preserve"> </v>
      </c>
      <c r="AZ361" s="145" t="str">
        <f t="shared" si="146"/>
        <v/>
      </c>
      <c r="BA361" s="146" t="str">
        <f t="shared" si="147"/>
        <v/>
      </c>
      <c r="BB361" s="147" t="str">
        <f t="shared" si="148"/>
        <v xml:space="preserve"> </v>
      </c>
      <c r="BC361" s="145" t="str">
        <f t="shared" si="149"/>
        <v/>
      </c>
      <c r="BD361" s="146" t="str">
        <f t="shared" si="150"/>
        <v/>
      </c>
      <c r="BE361" s="147" t="str">
        <f t="shared" si="151"/>
        <v xml:space="preserve"> </v>
      </c>
      <c r="BF361" s="145" t="str">
        <f t="shared" si="152"/>
        <v/>
      </c>
      <c r="BG361" s="146" t="str">
        <f t="shared" si="153"/>
        <v/>
      </c>
      <c r="BH361" s="148" t="str">
        <f t="shared" si="154"/>
        <v xml:space="preserve"> </v>
      </c>
      <c r="BI361" s="69" t="str">
        <f t="shared" si="155"/>
        <v/>
      </c>
      <c r="BJ361" s="70" t="str">
        <f t="shared" si="156"/>
        <v/>
      </c>
      <c r="BK361" s="142" t="str">
        <f t="shared" si="157"/>
        <v xml:space="preserve"> </v>
      </c>
      <c r="BL361" s="104"/>
      <c r="BM361" s="68">
        <f>COUNTIF('Student Tracking'!G360:N360,"&gt;=1")</f>
        <v>0</v>
      </c>
      <c r="BN361" s="104">
        <f>COUNTIF('Student Tracking'!G360:N360,"0")</f>
        <v>0</v>
      </c>
      <c r="BO361" s="85">
        <f t="shared" si="158"/>
        <v>0</v>
      </c>
      <c r="BP361" s="104" t="str">
        <f t="shared" si="136"/>
        <v/>
      </c>
      <c r="BQ361" s="104" t="str">
        <f t="shared" si="137"/>
        <v/>
      </c>
      <c r="BR361" s="104" t="str">
        <f t="shared" si="159"/>
        <v/>
      </c>
      <c r="BS361" s="303" t="str">
        <f t="shared" si="160"/>
        <v/>
      </c>
      <c r="BT361" s="104"/>
      <c r="BU361" s="68" t="str">
        <f t="shared" si="138"/>
        <v/>
      </c>
      <c r="BV361" s="91" t="str">
        <f t="shared" si="139"/>
        <v/>
      </c>
      <c r="BW361" s="91" t="str">
        <f t="shared" si="140"/>
        <v/>
      </c>
      <c r="BX361" s="91" t="str">
        <f t="shared" si="141"/>
        <v/>
      </c>
      <c r="BY361" s="91" t="str">
        <f t="shared" si="142"/>
        <v/>
      </c>
    </row>
    <row r="362" spans="1:77" x14ac:dyDescent="0.35">
      <c r="A362" s="73">
        <f>'Student Tracking'!A361</f>
        <v>0</v>
      </c>
      <c r="B362" s="73">
        <f>'Student Tracking'!B361</f>
        <v>0</v>
      </c>
      <c r="C362" s="74">
        <f>'Student Tracking'!D361</f>
        <v>0</v>
      </c>
      <c r="D362" s="184" t="str">
        <f>IF('Student Tracking'!E361,'Student Tracking'!E361,"")</f>
        <v/>
      </c>
      <c r="E362" s="184" t="str">
        <f>IF('Student Tracking'!F361,'Student Tracking'!F361,"")</f>
        <v/>
      </c>
      <c r="F362" s="181"/>
      <c r="G362" s="39"/>
      <c r="H362" s="39"/>
      <c r="I362" s="39"/>
      <c r="J362" s="39"/>
      <c r="K362" s="39"/>
      <c r="L362" s="39"/>
      <c r="M362" s="39"/>
      <c r="N362" s="39"/>
      <c r="O362" s="39"/>
      <c r="P362" s="39"/>
      <c r="Q362" s="39"/>
      <c r="R362" s="39"/>
      <c r="S362" s="39"/>
      <c r="T362" s="39"/>
      <c r="U362" s="39"/>
      <c r="V362" s="39"/>
      <c r="W362" s="39"/>
      <c r="X362" s="39"/>
      <c r="Y362" s="39"/>
      <c r="Z362" s="39"/>
      <c r="AA362" s="181"/>
      <c r="AB362" s="39"/>
      <c r="AC362" s="39"/>
      <c r="AD362" s="39"/>
      <c r="AE362" s="39"/>
      <c r="AF362" s="39"/>
      <c r="AG362" s="39"/>
      <c r="AH362" s="39"/>
      <c r="AI362" s="39"/>
      <c r="AJ362" s="39"/>
      <c r="AK362" s="39"/>
      <c r="AL362" s="39"/>
      <c r="AM362" s="39"/>
      <c r="AN362" s="39"/>
      <c r="AO362" s="39"/>
      <c r="AP362" s="39"/>
      <c r="AQ362" s="39"/>
      <c r="AR362" s="39"/>
      <c r="AS362" s="39"/>
      <c r="AT362" s="39"/>
      <c r="AU362" s="39"/>
      <c r="AW362" s="145" t="str">
        <f t="shared" si="143"/>
        <v/>
      </c>
      <c r="AX362" s="146" t="str">
        <f t="shared" si="144"/>
        <v/>
      </c>
      <c r="AY362" s="147" t="str">
        <f t="shared" si="145"/>
        <v xml:space="preserve"> </v>
      </c>
      <c r="AZ362" s="145" t="str">
        <f t="shared" si="146"/>
        <v/>
      </c>
      <c r="BA362" s="146" t="str">
        <f t="shared" si="147"/>
        <v/>
      </c>
      <c r="BB362" s="147" t="str">
        <f t="shared" si="148"/>
        <v xml:space="preserve"> </v>
      </c>
      <c r="BC362" s="145" t="str">
        <f t="shared" si="149"/>
        <v/>
      </c>
      <c r="BD362" s="146" t="str">
        <f t="shared" si="150"/>
        <v/>
      </c>
      <c r="BE362" s="147" t="str">
        <f t="shared" si="151"/>
        <v xml:space="preserve"> </v>
      </c>
      <c r="BF362" s="145" t="str">
        <f t="shared" si="152"/>
        <v/>
      </c>
      <c r="BG362" s="146" t="str">
        <f t="shared" si="153"/>
        <v/>
      </c>
      <c r="BH362" s="148" t="str">
        <f t="shared" si="154"/>
        <v xml:space="preserve"> </v>
      </c>
      <c r="BI362" s="69" t="str">
        <f t="shared" si="155"/>
        <v/>
      </c>
      <c r="BJ362" s="70" t="str">
        <f t="shared" si="156"/>
        <v/>
      </c>
      <c r="BK362" s="142" t="str">
        <f t="shared" si="157"/>
        <v xml:space="preserve"> </v>
      </c>
      <c r="BL362" s="104"/>
      <c r="BM362" s="68">
        <f>COUNTIF('Student Tracking'!G361:N361,"&gt;=1")</f>
        <v>0</v>
      </c>
      <c r="BN362" s="104">
        <f>COUNTIF('Student Tracking'!G361:N361,"0")</f>
        <v>0</v>
      </c>
      <c r="BO362" s="85">
        <f t="shared" si="158"/>
        <v>0</v>
      </c>
      <c r="BP362" s="104" t="str">
        <f t="shared" si="136"/>
        <v/>
      </c>
      <c r="BQ362" s="104" t="str">
        <f t="shared" si="137"/>
        <v/>
      </c>
      <c r="BR362" s="104" t="str">
        <f t="shared" si="159"/>
        <v/>
      </c>
      <c r="BS362" s="303" t="str">
        <f t="shared" si="160"/>
        <v/>
      </c>
      <c r="BT362" s="104"/>
      <c r="BU362" s="68" t="str">
        <f t="shared" si="138"/>
        <v/>
      </c>
      <c r="BV362" s="91" t="str">
        <f t="shared" si="139"/>
        <v/>
      </c>
      <c r="BW362" s="91" t="str">
        <f t="shared" si="140"/>
        <v/>
      </c>
      <c r="BX362" s="91" t="str">
        <f t="shared" si="141"/>
        <v/>
      </c>
      <c r="BY362" s="91" t="str">
        <f t="shared" si="142"/>
        <v/>
      </c>
    </row>
    <row r="363" spans="1:77" x14ac:dyDescent="0.35">
      <c r="A363" s="73">
        <f>'Student Tracking'!A362</f>
        <v>0</v>
      </c>
      <c r="B363" s="73">
        <f>'Student Tracking'!B362</f>
        <v>0</v>
      </c>
      <c r="C363" s="74">
        <f>'Student Tracking'!D362</f>
        <v>0</v>
      </c>
      <c r="D363" s="184" t="str">
        <f>IF('Student Tracking'!E362,'Student Tracking'!E362,"")</f>
        <v/>
      </c>
      <c r="E363" s="184" t="str">
        <f>IF('Student Tracking'!F362,'Student Tracking'!F362,"")</f>
        <v/>
      </c>
      <c r="F363" s="182"/>
      <c r="G363" s="40"/>
      <c r="H363" s="40"/>
      <c r="I363" s="40"/>
      <c r="J363" s="40"/>
      <c r="K363" s="40"/>
      <c r="L363" s="40"/>
      <c r="M363" s="40"/>
      <c r="N363" s="40"/>
      <c r="O363" s="40"/>
      <c r="P363" s="40"/>
      <c r="Q363" s="40"/>
      <c r="R363" s="40"/>
      <c r="S363" s="40"/>
      <c r="T363" s="40"/>
      <c r="U363" s="40"/>
      <c r="V363" s="40"/>
      <c r="W363" s="40"/>
      <c r="X363" s="40"/>
      <c r="Y363" s="40"/>
      <c r="Z363" s="40"/>
      <c r="AA363" s="182"/>
      <c r="AB363" s="40"/>
      <c r="AC363" s="40"/>
      <c r="AD363" s="40"/>
      <c r="AE363" s="40"/>
      <c r="AF363" s="40"/>
      <c r="AG363" s="40"/>
      <c r="AH363" s="40"/>
      <c r="AI363" s="40"/>
      <c r="AJ363" s="40"/>
      <c r="AK363" s="40"/>
      <c r="AL363" s="40"/>
      <c r="AM363" s="40"/>
      <c r="AN363" s="40"/>
      <c r="AO363" s="40"/>
      <c r="AP363" s="40"/>
      <c r="AQ363" s="40"/>
      <c r="AR363" s="40"/>
      <c r="AS363" s="40"/>
      <c r="AT363" s="40"/>
      <c r="AU363" s="40"/>
      <c r="AW363" s="145" t="str">
        <f t="shared" si="143"/>
        <v/>
      </c>
      <c r="AX363" s="146" t="str">
        <f t="shared" si="144"/>
        <v/>
      </c>
      <c r="AY363" s="147" t="str">
        <f t="shared" si="145"/>
        <v xml:space="preserve"> </v>
      </c>
      <c r="AZ363" s="145" t="str">
        <f t="shared" si="146"/>
        <v/>
      </c>
      <c r="BA363" s="146" t="str">
        <f t="shared" si="147"/>
        <v/>
      </c>
      <c r="BB363" s="147" t="str">
        <f t="shared" si="148"/>
        <v xml:space="preserve"> </v>
      </c>
      <c r="BC363" s="145" t="str">
        <f t="shared" si="149"/>
        <v/>
      </c>
      <c r="BD363" s="146" t="str">
        <f t="shared" si="150"/>
        <v/>
      </c>
      <c r="BE363" s="147" t="str">
        <f t="shared" si="151"/>
        <v xml:space="preserve"> </v>
      </c>
      <c r="BF363" s="145" t="str">
        <f t="shared" si="152"/>
        <v/>
      </c>
      <c r="BG363" s="146" t="str">
        <f t="shared" si="153"/>
        <v/>
      </c>
      <c r="BH363" s="148" t="str">
        <f t="shared" si="154"/>
        <v xml:space="preserve"> </v>
      </c>
      <c r="BI363" s="69" t="str">
        <f t="shared" si="155"/>
        <v/>
      </c>
      <c r="BJ363" s="70" t="str">
        <f t="shared" si="156"/>
        <v/>
      </c>
      <c r="BK363" s="142" t="str">
        <f t="shared" si="157"/>
        <v xml:space="preserve"> </v>
      </c>
      <c r="BL363" s="104"/>
      <c r="BM363" s="68">
        <f>COUNTIF('Student Tracking'!G362:N362,"&gt;=1")</f>
        <v>0</v>
      </c>
      <c r="BN363" s="104">
        <f>COUNTIF('Student Tracking'!G362:N362,"0")</f>
        <v>0</v>
      </c>
      <c r="BO363" s="85">
        <f t="shared" si="158"/>
        <v>0</v>
      </c>
      <c r="BP363" s="104" t="str">
        <f t="shared" si="136"/>
        <v/>
      </c>
      <c r="BQ363" s="104" t="str">
        <f t="shared" si="137"/>
        <v/>
      </c>
      <c r="BR363" s="104" t="str">
        <f t="shared" si="159"/>
        <v/>
      </c>
      <c r="BS363" s="303" t="str">
        <f t="shared" si="160"/>
        <v/>
      </c>
      <c r="BT363" s="104"/>
      <c r="BU363" s="68" t="str">
        <f t="shared" si="138"/>
        <v/>
      </c>
      <c r="BV363" s="91" t="str">
        <f t="shared" si="139"/>
        <v/>
      </c>
      <c r="BW363" s="91" t="str">
        <f t="shared" si="140"/>
        <v/>
      </c>
      <c r="BX363" s="91" t="str">
        <f t="shared" si="141"/>
        <v/>
      </c>
      <c r="BY363" s="91" t="str">
        <f t="shared" si="142"/>
        <v/>
      </c>
    </row>
    <row r="364" spans="1:77" x14ac:dyDescent="0.35">
      <c r="A364" s="73">
        <f>'Student Tracking'!A363</f>
        <v>0</v>
      </c>
      <c r="B364" s="73">
        <f>'Student Tracking'!B363</f>
        <v>0</v>
      </c>
      <c r="C364" s="74">
        <f>'Student Tracking'!D363</f>
        <v>0</v>
      </c>
      <c r="D364" s="184" t="str">
        <f>IF('Student Tracking'!E363,'Student Tracking'!E363,"")</f>
        <v/>
      </c>
      <c r="E364" s="184" t="str">
        <f>IF('Student Tracking'!F363,'Student Tracking'!F363,"")</f>
        <v/>
      </c>
      <c r="F364" s="181"/>
      <c r="G364" s="39"/>
      <c r="H364" s="39"/>
      <c r="I364" s="39"/>
      <c r="J364" s="39"/>
      <c r="K364" s="39"/>
      <c r="L364" s="39"/>
      <c r="M364" s="39"/>
      <c r="N364" s="39"/>
      <c r="O364" s="39"/>
      <c r="P364" s="39"/>
      <c r="Q364" s="39"/>
      <c r="R364" s="39"/>
      <c r="S364" s="39"/>
      <c r="T364" s="39"/>
      <c r="U364" s="39"/>
      <c r="V364" s="39"/>
      <c r="W364" s="39"/>
      <c r="X364" s="39"/>
      <c r="Y364" s="39"/>
      <c r="Z364" s="39"/>
      <c r="AA364" s="181"/>
      <c r="AB364" s="39"/>
      <c r="AC364" s="39"/>
      <c r="AD364" s="39"/>
      <c r="AE364" s="39"/>
      <c r="AF364" s="39"/>
      <c r="AG364" s="39"/>
      <c r="AH364" s="39"/>
      <c r="AI364" s="39"/>
      <c r="AJ364" s="39"/>
      <c r="AK364" s="39"/>
      <c r="AL364" s="39"/>
      <c r="AM364" s="39"/>
      <c r="AN364" s="39"/>
      <c r="AO364" s="39"/>
      <c r="AP364" s="39"/>
      <c r="AQ364" s="39"/>
      <c r="AR364" s="39"/>
      <c r="AS364" s="39"/>
      <c r="AT364" s="39"/>
      <c r="AU364" s="39"/>
      <c r="AW364" s="145" t="str">
        <f t="shared" si="143"/>
        <v/>
      </c>
      <c r="AX364" s="146" t="str">
        <f t="shared" si="144"/>
        <v/>
      </c>
      <c r="AY364" s="147" t="str">
        <f t="shared" si="145"/>
        <v xml:space="preserve"> </v>
      </c>
      <c r="AZ364" s="145" t="str">
        <f t="shared" si="146"/>
        <v/>
      </c>
      <c r="BA364" s="146" t="str">
        <f t="shared" si="147"/>
        <v/>
      </c>
      <c r="BB364" s="147" t="str">
        <f t="shared" si="148"/>
        <v xml:space="preserve"> </v>
      </c>
      <c r="BC364" s="145" t="str">
        <f t="shared" si="149"/>
        <v/>
      </c>
      <c r="BD364" s="146" t="str">
        <f t="shared" si="150"/>
        <v/>
      </c>
      <c r="BE364" s="147" t="str">
        <f t="shared" si="151"/>
        <v xml:space="preserve"> </v>
      </c>
      <c r="BF364" s="145" t="str">
        <f t="shared" si="152"/>
        <v/>
      </c>
      <c r="BG364" s="146" t="str">
        <f t="shared" si="153"/>
        <v/>
      </c>
      <c r="BH364" s="148" t="str">
        <f t="shared" si="154"/>
        <v xml:space="preserve"> </v>
      </c>
      <c r="BI364" s="69" t="str">
        <f t="shared" si="155"/>
        <v/>
      </c>
      <c r="BJ364" s="70" t="str">
        <f t="shared" si="156"/>
        <v/>
      </c>
      <c r="BK364" s="142" t="str">
        <f t="shared" si="157"/>
        <v xml:space="preserve"> </v>
      </c>
      <c r="BL364" s="104"/>
      <c r="BM364" s="68">
        <f>COUNTIF('Student Tracking'!G363:N363,"&gt;=1")</f>
        <v>0</v>
      </c>
      <c r="BN364" s="104">
        <f>COUNTIF('Student Tracking'!G363:N363,"0")</f>
        <v>0</v>
      </c>
      <c r="BO364" s="85">
        <f t="shared" si="158"/>
        <v>0</v>
      </c>
      <c r="BP364" s="104" t="str">
        <f t="shared" si="136"/>
        <v/>
      </c>
      <c r="BQ364" s="104" t="str">
        <f t="shared" si="137"/>
        <v/>
      </c>
      <c r="BR364" s="104" t="str">
        <f t="shared" si="159"/>
        <v/>
      </c>
      <c r="BS364" s="303" t="str">
        <f t="shared" si="160"/>
        <v/>
      </c>
      <c r="BT364" s="104"/>
      <c r="BU364" s="68" t="str">
        <f t="shared" si="138"/>
        <v/>
      </c>
      <c r="BV364" s="91" t="str">
        <f t="shared" si="139"/>
        <v/>
      </c>
      <c r="BW364" s="91" t="str">
        <f t="shared" si="140"/>
        <v/>
      </c>
      <c r="BX364" s="91" t="str">
        <f t="shared" si="141"/>
        <v/>
      </c>
      <c r="BY364" s="91" t="str">
        <f t="shared" si="142"/>
        <v/>
      </c>
    </row>
    <row r="365" spans="1:77" x14ac:dyDescent="0.35">
      <c r="A365" s="73">
        <f>'Student Tracking'!A364</f>
        <v>0</v>
      </c>
      <c r="B365" s="73">
        <f>'Student Tracking'!B364</f>
        <v>0</v>
      </c>
      <c r="C365" s="74">
        <f>'Student Tracking'!D364</f>
        <v>0</v>
      </c>
      <c r="D365" s="184" t="str">
        <f>IF('Student Tracking'!E364,'Student Tracking'!E364,"")</f>
        <v/>
      </c>
      <c r="E365" s="184" t="str">
        <f>IF('Student Tracking'!F364,'Student Tracking'!F364,"")</f>
        <v/>
      </c>
      <c r="F365" s="182"/>
      <c r="G365" s="40"/>
      <c r="H365" s="40"/>
      <c r="I365" s="40"/>
      <c r="J365" s="40"/>
      <c r="K365" s="40"/>
      <c r="L365" s="40"/>
      <c r="M365" s="40"/>
      <c r="N365" s="40"/>
      <c r="O365" s="40"/>
      <c r="P365" s="40"/>
      <c r="Q365" s="40"/>
      <c r="R365" s="40"/>
      <c r="S365" s="40"/>
      <c r="T365" s="40"/>
      <c r="U365" s="40"/>
      <c r="V365" s="40"/>
      <c r="W365" s="40"/>
      <c r="X365" s="40"/>
      <c r="Y365" s="40"/>
      <c r="Z365" s="40"/>
      <c r="AA365" s="182"/>
      <c r="AB365" s="40"/>
      <c r="AC365" s="40"/>
      <c r="AD365" s="40"/>
      <c r="AE365" s="40"/>
      <c r="AF365" s="40"/>
      <c r="AG365" s="40"/>
      <c r="AH365" s="40"/>
      <c r="AI365" s="40"/>
      <c r="AJ365" s="40"/>
      <c r="AK365" s="40"/>
      <c r="AL365" s="40"/>
      <c r="AM365" s="40"/>
      <c r="AN365" s="40"/>
      <c r="AO365" s="40"/>
      <c r="AP365" s="40"/>
      <c r="AQ365" s="40"/>
      <c r="AR365" s="40"/>
      <c r="AS365" s="40"/>
      <c r="AT365" s="40"/>
      <c r="AU365" s="40"/>
      <c r="AW365" s="145" t="str">
        <f t="shared" si="143"/>
        <v/>
      </c>
      <c r="AX365" s="146" t="str">
        <f t="shared" si="144"/>
        <v/>
      </c>
      <c r="AY365" s="147" t="str">
        <f t="shared" si="145"/>
        <v xml:space="preserve"> </v>
      </c>
      <c r="AZ365" s="145" t="str">
        <f t="shared" si="146"/>
        <v/>
      </c>
      <c r="BA365" s="146" t="str">
        <f t="shared" si="147"/>
        <v/>
      </c>
      <c r="BB365" s="147" t="str">
        <f t="shared" si="148"/>
        <v xml:space="preserve"> </v>
      </c>
      <c r="BC365" s="145" t="str">
        <f t="shared" si="149"/>
        <v/>
      </c>
      <c r="BD365" s="146" t="str">
        <f t="shared" si="150"/>
        <v/>
      </c>
      <c r="BE365" s="147" t="str">
        <f t="shared" si="151"/>
        <v xml:space="preserve"> </v>
      </c>
      <c r="BF365" s="145" t="str">
        <f t="shared" si="152"/>
        <v/>
      </c>
      <c r="BG365" s="146" t="str">
        <f t="shared" si="153"/>
        <v/>
      </c>
      <c r="BH365" s="148" t="str">
        <f t="shared" si="154"/>
        <v xml:space="preserve"> </v>
      </c>
      <c r="BI365" s="69" t="str">
        <f t="shared" si="155"/>
        <v/>
      </c>
      <c r="BJ365" s="70" t="str">
        <f t="shared" si="156"/>
        <v/>
      </c>
      <c r="BK365" s="142" t="str">
        <f t="shared" si="157"/>
        <v xml:space="preserve"> </v>
      </c>
      <c r="BL365" s="104"/>
      <c r="BM365" s="68">
        <f>COUNTIF('Student Tracking'!G364:N364,"&gt;=1")</f>
        <v>0</v>
      </c>
      <c r="BN365" s="104">
        <f>COUNTIF('Student Tracking'!G364:N364,"0")</f>
        <v>0</v>
      </c>
      <c r="BO365" s="85">
        <f t="shared" si="158"/>
        <v>0</v>
      </c>
      <c r="BP365" s="104" t="str">
        <f t="shared" si="136"/>
        <v/>
      </c>
      <c r="BQ365" s="104" t="str">
        <f t="shared" si="137"/>
        <v/>
      </c>
      <c r="BR365" s="104" t="str">
        <f t="shared" si="159"/>
        <v/>
      </c>
      <c r="BS365" s="303" t="str">
        <f t="shared" si="160"/>
        <v/>
      </c>
      <c r="BT365" s="104"/>
      <c r="BU365" s="68" t="str">
        <f t="shared" si="138"/>
        <v/>
      </c>
      <c r="BV365" s="91" t="str">
        <f t="shared" si="139"/>
        <v/>
      </c>
      <c r="BW365" s="91" t="str">
        <f t="shared" si="140"/>
        <v/>
      </c>
      <c r="BX365" s="91" t="str">
        <f t="shared" si="141"/>
        <v/>
      </c>
      <c r="BY365" s="91" t="str">
        <f t="shared" si="142"/>
        <v/>
      </c>
    </row>
    <row r="366" spans="1:77" x14ac:dyDescent="0.35">
      <c r="A366" s="73">
        <f>'Student Tracking'!A365</f>
        <v>0</v>
      </c>
      <c r="B366" s="73">
        <f>'Student Tracking'!B365</f>
        <v>0</v>
      </c>
      <c r="C366" s="74">
        <f>'Student Tracking'!D365</f>
        <v>0</v>
      </c>
      <c r="D366" s="184" t="str">
        <f>IF('Student Tracking'!E365,'Student Tracking'!E365,"")</f>
        <v/>
      </c>
      <c r="E366" s="184" t="str">
        <f>IF('Student Tracking'!F365,'Student Tracking'!F365,"")</f>
        <v/>
      </c>
      <c r="F366" s="181"/>
      <c r="G366" s="39"/>
      <c r="H366" s="39"/>
      <c r="I366" s="39"/>
      <c r="J366" s="39"/>
      <c r="K366" s="39"/>
      <c r="L366" s="39"/>
      <c r="M366" s="39"/>
      <c r="N366" s="39"/>
      <c r="O366" s="39"/>
      <c r="P366" s="39"/>
      <c r="Q366" s="39"/>
      <c r="R366" s="39"/>
      <c r="S366" s="39"/>
      <c r="T366" s="39"/>
      <c r="U366" s="39"/>
      <c r="V366" s="39"/>
      <c r="W366" s="39"/>
      <c r="X366" s="39"/>
      <c r="Y366" s="39"/>
      <c r="Z366" s="39"/>
      <c r="AA366" s="181"/>
      <c r="AB366" s="39"/>
      <c r="AC366" s="39"/>
      <c r="AD366" s="39"/>
      <c r="AE366" s="39"/>
      <c r="AF366" s="39"/>
      <c r="AG366" s="39"/>
      <c r="AH366" s="39"/>
      <c r="AI366" s="39"/>
      <c r="AJ366" s="39"/>
      <c r="AK366" s="39"/>
      <c r="AL366" s="39"/>
      <c r="AM366" s="39"/>
      <c r="AN366" s="39"/>
      <c r="AO366" s="39"/>
      <c r="AP366" s="39"/>
      <c r="AQ366" s="39"/>
      <c r="AR366" s="39"/>
      <c r="AS366" s="39"/>
      <c r="AT366" s="39"/>
      <c r="AU366" s="39"/>
      <c r="AW366" s="145" t="str">
        <f t="shared" si="143"/>
        <v/>
      </c>
      <c r="AX366" s="146" t="str">
        <f t="shared" si="144"/>
        <v/>
      </c>
      <c r="AY366" s="147" t="str">
        <f t="shared" si="145"/>
        <v xml:space="preserve"> </v>
      </c>
      <c r="AZ366" s="145" t="str">
        <f t="shared" si="146"/>
        <v/>
      </c>
      <c r="BA366" s="146" t="str">
        <f t="shared" si="147"/>
        <v/>
      </c>
      <c r="BB366" s="147" t="str">
        <f t="shared" si="148"/>
        <v xml:space="preserve"> </v>
      </c>
      <c r="BC366" s="145" t="str">
        <f t="shared" si="149"/>
        <v/>
      </c>
      <c r="BD366" s="146" t="str">
        <f t="shared" si="150"/>
        <v/>
      </c>
      <c r="BE366" s="147" t="str">
        <f t="shared" si="151"/>
        <v xml:space="preserve"> </v>
      </c>
      <c r="BF366" s="145" t="str">
        <f t="shared" si="152"/>
        <v/>
      </c>
      <c r="BG366" s="146" t="str">
        <f t="shared" si="153"/>
        <v/>
      </c>
      <c r="BH366" s="148" t="str">
        <f t="shared" si="154"/>
        <v xml:space="preserve"> </v>
      </c>
      <c r="BI366" s="69" t="str">
        <f t="shared" si="155"/>
        <v/>
      </c>
      <c r="BJ366" s="70" t="str">
        <f t="shared" si="156"/>
        <v/>
      </c>
      <c r="BK366" s="142" t="str">
        <f t="shared" si="157"/>
        <v xml:space="preserve"> </v>
      </c>
      <c r="BL366" s="104"/>
      <c r="BM366" s="68">
        <f>COUNTIF('Student Tracking'!G365:N365,"&gt;=1")</f>
        <v>0</v>
      </c>
      <c r="BN366" s="104">
        <f>COUNTIF('Student Tracking'!G365:N365,"0")</f>
        <v>0</v>
      </c>
      <c r="BO366" s="85">
        <f t="shared" si="158"/>
        <v>0</v>
      </c>
      <c r="BP366" s="104" t="str">
        <f t="shared" si="136"/>
        <v/>
      </c>
      <c r="BQ366" s="104" t="str">
        <f t="shared" si="137"/>
        <v/>
      </c>
      <c r="BR366" s="104" t="str">
        <f t="shared" si="159"/>
        <v/>
      </c>
      <c r="BS366" s="303" t="str">
        <f t="shared" si="160"/>
        <v/>
      </c>
      <c r="BT366" s="104"/>
      <c r="BU366" s="68" t="str">
        <f t="shared" si="138"/>
        <v/>
      </c>
      <c r="BV366" s="91" t="str">
        <f t="shared" si="139"/>
        <v/>
      </c>
      <c r="BW366" s="91" t="str">
        <f t="shared" si="140"/>
        <v/>
      </c>
      <c r="BX366" s="91" t="str">
        <f t="shared" si="141"/>
        <v/>
      </c>
      <c r="BY366" s="91" t="str">
        <f t="shared" si="142"/>
        <v/>
      </c>
    </row>
    <row r="367" spans="1:77" x14ac:dyDescent="0.35">
      <c r="A367" s="73">
        <f>'Student Tracking'!A366</f>
        <v>0</v>
      </c>
      <c r="B367" s="73">
        <f>'Student Tracking'!B366</f>
        <v>0</v>
      </c>
      <c r="C367" s="74">
        <f>'Student Tracking'!D366</f>
        <v>0</v>
      </c>
      <c r="D367" s="184" t="str">
        <f>IF('Student Tracking'!E366,'Student Tracking'!E366,"")</f>
        <v/>
      </c>
      <c r="E367" s="184" t="str">
        <f>IF('Student Tracking'!F366,'Student Tracking'!F366,"")</f>
        <v/>
      </c>
      <c r="F367" s="182"/>
      <c r="G367" s="40"/>
      <c r="H367" s="40"/>
      <c r="I367" s="40"/>
      <c r="J367" s="40"/>
      <c r="K367" s="40"/>
      <c r="L367" s="40"/>
      <c r="M367" s="40"/>
      <c r="N367" s="40"/>
      <c r="O367" s="40"/>
      <c r="P367" s="40"/>
      <c r="Q367" s="40"/>
      <c r="R367" s="40"/>
      <c r="S367" s="40"/>
      <c r="T367" s="40"/>
      <c r="U367" s="40"/>
      <c r="V367" s="40"/>
      <c r="W367" s="40"/>
      <c r="X367" s="40"/>
      <c r="Y367" s="40"/>
      <c r="Z367" s="40"/>
      <c r="AA367" s="182"/>
      <c r="AB367" s="40"/>
      <c r="AC367" s="40"/>
      <c r="AD367" s="40"/>
      <c r="AE367" s="40"/>
      <c r="AF367" s="40"/>
      <c r="AG367" s="40"/>
      <c r="AH367" s="40"/>
      <c r="AI367" s="40"/>
      <c r="AJ367" s="40"/>
      <c r="AK367" s="40"/>
      <c r="AL367" s="40"/>
      <c r="AM367" s="40"/>
      <c r="AN367" s="40"/>
      <c r="AO367" s="40"/>
      <c r="AP367" s="40"/>
      <c r="AQ367" s="40"/>
      <c r="AR367" s="40"/>
      <c r="AS367" s="40"/>
      <c r="AT367" s="40"/>
      <c r="AU367" s="40"/>
      <c r="AW367" s="145" t="str">
        <f t="shared" si="143"/>
        <v/>
      </c>
      <c r="AX367" s="146" t="str">
        <f t="shared" si="144"/>
        <v/>
      </c>
      <c r="AY367" s="147" t="str">
        <f t="shared" si="145"/>
        <v xml:space="preserve"> </v>
      </c>
      <c r="AZ367" s="145" t="str">
        <f t="shared" si="146"/>
        <v/>
      </c>
      <c r="BA367" s="146" t="str">
        <f t="shared" si="147"/>
        <v/>
      </c>
      <c r="BB367" s="147" t="str">
        <f t="shared" si="148"/>
        <v xml:space="preserve"> </v>
      </c>
      <c r="BC367" s="145" t="str">
        <f t="shared" si="149"/>
        <v/>
      </c>
      <c r="BD367" s="146" t="str">
        <f t="shared" si="150"/>
        <v/>
      </c>
      <c r="BE367" s="147" t="str">
        <f t="shared" si="151"/>
        <v xml:space="preserve"> </v>
      </c>
      <c r="BF367" s="145" t="str">
        <f t="shared" si="152"/>
        <v/>
      </c>
      <c r="BG367" s="146" t="str">
        <f t="shared" si="153"/>
        <v/>
      </c>
      <c r="BH367" s="148" t="str">
        <f t="shared" si="154"/>
        <v xml:space="preserve"> </v>
      </c>
      <c r="BI367" s="69" t="str">
        <f t="shared" si="155"/>
        <v/>
      </c>
      <c r="BJ367" s="70" t="str">
        <f t="shared" si="156"/>
        <v/>
      </c>
      <c r="BK367" s="142" t="str">
        <f t="shared" si="157"/>
        <v xml:space="preserve"> </v>
      </c>
      <c r="BL367" s="104"/>
      <c r="BM367" s="68">
        <f>COUNTIF('Student Tracking'!G366:N366,"&gt;=1")</f>
        <v>0</v>
      </c>
      <c r="BN367" s="104">
        <f>COUNTIF('Student Tracking'!G366:N366,"0")</f>
        <v>0</v>
      </c>
      <c r="BO367" s="85">
        <f t="shared" si="158"/>
        <v>0</v>
      </c>
      <c r="BP367" s="104" t="str">
        <f t="shared" si="136"/>
        <v/>
      </c>
      <c r="BQ367" s="104" t="str">
        <f t="shared" si="137"/>
        <v/>
      </c>
      <c r="BR367" s="104" t="str">
        <f t="shared" si="159"/>
        <v/>
      </c>
      <c r="BS367" s="303" t="str">
        <f t="shared" si="160"/>
        <v/>
      </c>
      <c r="BT367" s="104"/>
      <c r="BU367" s="68" t="str">
        <f t="shared" si="138"/>
        <v/>
      </c>
      <c r="BV367" s="91" t="str">
        <f t="shared" si="139"/>
        <v/>
      </c>
      <c r="BW367" s="91" t="str">
        <f t="shared" si="140"/>
        <v/>
      </c>
      <c r="BX367" s="91" t="str">
        <f t="shared" si="141"/>
        <v/>
      </c>
      <c r="BY367" s="91" t="str">
        <f t="shared" si="142"/>
        <v/>
      </c>
    </row>
    <row r="368" spans="1:77" x14ac:dyDescent="0.35">
      <c r="A368" s="73">
        <f>'Student Tracking'!A367</f>
        <v>0</v>
      </c>
      <c r="B368" s="73">
        <f>'Student Tracking'!B367</f>
        <v>0</v>
      </c>
      <c r="C368" s="74">
        <f>'Student Tracking'!D367</f>
        <v>0</v>
      </c>
      <c r="D368" s="184" t="str">
        <f>IF('Student Tracking'!E367,'Student Tracking'!E367,"")</f>
        <v/>
      </c>
      <c r="E368" s="184" t="str">
        <f>IF('Student Tracking'!F367,'Student Tracking'!F367,"")</f>
        <v/>
      </c>
      <c r="F368" s="181"/>
      <c r="G368" s="39"/>
      <c r="H368" s="39"/>
      <c r="I368" s="39"/>
      <c r="J368" s="39"/>
      <c r="K368" s="39"/>
      <c r="L368" s="39"/>
      <c r="M368" s="39"/>
      <c r="N368" s="39"/>
      <c r="O368" s="39"/>
      <c r="P368" s="39"/>
      <c r="Q368" s="39"/>
      <c r="R368" s="39"/>
      <c r="S368" s="39"/>
      <c r="T368" s="39"/>
      <c r="U368" s="39"/>
      <c r="V368" s="39"/>
      <c r="W368" s="39"/>
      <c r="X368" s="39"/>
      <c r="Y368" s="39"/>
      <c r="Z368" s="39"/>
      <c r="AA368" s="181"/>
      <c r="AB368" s="39"/>
      <c r="AC368" s="39"/>
      <c r="AD368" s="39"/>
      <c r="AE368" s="39"/>
      <c r="AF368" s="39"/>
      <c r="AG368" s="39"/>
      <c r="AH368" s="39"/>
      <c r="AI368" s="39"/>
      <c r="AJ368" s="39"/>
      <c r="AK368" s="39"/>
      <c r="AL368" s="39"/>
      <c r="AM368" s="39"/>
      <c r="AN368" s="39"/>
      <c r="AO368" s="39"/>
      <c r="AP368" s="39"/>
      <c r="AQ368" s="39"/>
      <c r="AR368" s="39"/>
      <c r="AS368" s="39"/>
      <c r="AT368" s="39"/>
      <c r="AU368" s="39"/>
      <c r="AW368" s="145" t="str">
        <f t="shared" si="143"/>
        <v/>
      </c>
      <c r="AX368" s="146" t="str">
        <f t="shared" si="144"/>
        <v/>
      </c>
      <c r="AY368" s="147" t="str">
        <f t="shared" si="145"/>
        <v xml:space="preserve"> </v>
      </c>
      <c r="AZ368" s="145" t="str">
        <f t="shared" si="146"/>
        <v/>
      </c>
      <c r="BA368" s="146" t="str">
        <f t="shared" si="147"/>
        <v/>
      </c>
      <c r="BB368" s="147" t="str">
        <f t="shared" si="148"/>
        <v xml:space="preserve"> </v>
      </c>
      <c r="BC368" s="145" t="str">
        <f t="shared" si="149"/>
        <v/>
      </c>
      <c r="BD368" s="146" t="str">
        <f t="shared" si="150"/>
        <v/>
      </c>
      <c r="BE368" s="147" t="str">
        <f t="shared" si="151"/>
        <v xml:space="preserve"> </v>
      </c>
      <c r="BF368" s="145" t="str">
        <f t="shared" si="152"/>
        <v/>
      </c>
      <c r="BG368" s="146" t="str">
        <f t="shared" si="153"/>
        <v/>
      </c>
      <c r="BH368" s="148" t="str">
        <f t="shared" si="154"/>
        <v xml:space="preserve"> </v>
      </c>
      <c r="BI368" s="69" t="str">
        <f t="shared" si="155"/>
        <v/>
      </c>
      <c r="BJ368" s="70" t="str">
        <f t="shared" si="156"/>
        <v/>
      </c>
      <c r="BK368" s="142" t="str">
        <f t="shared" si="157"/>
        <v xml:space="preserve"> </v>
      </c>
      <c r="BL368" s="104"/>
      <c r="BM368" s="68">
        <f>COUNTIF('Student Tracking'!G367:N367,"&gt;=1")</f>
        <v>0</v>
      </c>
      <c r="BN368" s="104">
        <f>COUNTIF('Student Tracking'!G367:N367,"0")</f>
        <v>0</v>
      </c>
      <c r="BO368" s="85">
        <f t="shared" si="158"/>
        <v>0</v>
      </c>
      <c r="BP368" s="104" t="str">
        <f t="shared" si="136"/>
        <v/>
      </c>
      <c r="BQ368" s="104" t="str">
        <f t="shared" si="137"/>
        <v/>
      </c>
      <c r="BR368" s="104" t="str">
        <f t="shared" si="159"/>
        <v/>
      </c>
      <c r="BS368" s="303" t="str">
        <f t="shared" si="160"/>
        <v/>
      </c>
      <c r="BT368" s="104"/>
      <c r="BU368" s="68" t="str">
        <f t="shared" si="138"/>
        <v/>
      </c>
      <c r="BV368" s="91" t="str">
        <f t="shared" si="139"/>
        <v/>
      </c>
      <c r="BW368" s="91" t="str">
        <f t="shared" si="140"/>
        <v/>
      </c>
      <c r="BX368" s="91" t="str">
        <f t="shared" si="141"/>
        <v/>
      </c>
      <c r="BY368" s="91" t="str">
        <f t="shared" si="142"/>
        <v/>
      </c>
    </row>
    <row r="369" spans="1:77" x14ac:dyDescent="0.35">
      <c r="A369" s="73">
        <f>'Student Tracking'!A368</f>
        <v>0</v>
      </c>
      <c r="B369" s="73">
        <f>'Student Tracking'!B368</f>
        <v>0</v>
      </c>
      <c r="C369" s="74">
        <f>'Student Tracking'!D368</f>
        <v>0</v>
      </c>
      <c r="D369" s="184" t="str">
        <f>IF('Student Tracking'!E368,'Student Tracking'!E368,"")</f>
        <v/>
      </c>
      <c r="E369" s="184" t="str">
        <f>IF('Student Tracking'!F368,'Student Tracking'!F368,"")</f>
        <v/>
      </c>
      <c r="F369" s="182"/>
      <c r="G369" s="40"/>
      <c r="H369" s="40"/>
      <c r="I369" s="40"/>
      <c r="J369" s="40"/>
      <c r="K369" s="40"/>
      <c r="L369" s="40"/>
      <c r="M369" s="40"/>
      <c r="N369" s="40"/>
      <c r="O369" s="40"/>
      <c r="P369" s="40"/>
      <c r="Q369" s="40"/>
      <c r="R369" s="40"/>
      <c r="S369" s="40"/>
      <c r="T369" s="40"/>
      <c r="U369" s="40"/>
      <c r="V369" s="40"/>
      <c r="W369" s="40"/>
      <c r="X369" s="40"/>
      <c r="Y369" s="40"/>
      <c r="Z369" s="40"/>
      <c r="AA369" s="182"/>
      <c r="AB369" s="40"/>
      <c r="AC369" s="40"/>
      <c r="AD369" s="40"/>
      <c r="AE369" s="40"/>
      <c r="AF369" s="40"/>
      <c r="AG369" s="40"/>
      <c r="AH369" s="40"/>
      <c r="AI369" s="40"/>
      <c r="AJ369" s="40"/>
      <c r="AK369" s="40"/>
      <c r="AL369" s="40"/>
      <c r="AM369" s="40"/>
      <c r="AN369" s="40"/>
      <c r="AO369" s="40"/>
      <c r="AP369" s="40"/>
      <c r="AQ369" s="40"/>
      <c r="AR369" s="40"/>
      <c r="AS369" s="40"/>
      <c r="AT369" s="40"/>
      <c r="AU369" s="40"/>
      <c r="AW369" s="145" t="str">
        <f t="shared" si="143"/>
        <v/>
      </c>
      <c r="AX369" s="146" t="str">
        <f t="shared" si="144"/>
        <v/>
      </c>
      <c r="AY369" s="147" t="str">
        <f t="shared" si="145"/>
        <v xml:space="preserve"> </v>
      </c>
      <c r="AZ369" s="145" t="str">
        <f t="shared" si="146"/>
        <v/>
      </c>
      <c r="BA369" s="146" t="str">
        <f t="shared" si="147"/>
        <v/>
      </c>
      <c r="BB369" s="147" t="str">
        <f t="shared" si="148"/>
        <v xml:space="preserve"> </v>
      </c>
      <c r="BC369" s="145" t="str">
        <f t="shared" si="149"/>
        <v/>
      </c>
      <c r="BD369" s="146" t="str">
        <f t="shared" si="150"/>
        <v/>
      </c>
      <c r="BE369" s="147" t="str">
        <f t="shared" si="151"/>
        <v xml:space="preserve"> </v>
      </c>
      <c r="BF369" s="145" t="str">
        <f t="shared" si="152"/>
        <v/>
      </c>
      <c r="BG369" s="146" t="str">
        <f t="shared" si="153"/>
        <v/>
      </c>
      <c r="BH369" s="148" t="str">
        <f t="shared" si="154"/>
        <v xml:space="preserve"> </v>
      </c>
      <c r="BI369" s="69" t="str">
        <f t="shared" si="155"/>
        <v/>
      </c>
      <c r="BJ369" s="70" t="str">
        <f t="shared" si="156"/>
        <v/>
      </c>
      <c r="BK369" s="142" t="str">
        <f t="shared" si="157"/>
        <v xml:space="preserve"> </v>
      </c>
      <c r="BL369" s="104"/>
      <c r="BM369" s="68">
        <f>COUNTIF('Student Tracking'!G368:N368,"&gt;=1")</f>
        <v>0</v>
      </c>
      <c r="BN369" s="104">
        <f>COUNTIF('Student Tracking'!G368:N368,"0")</f>
        <v>0</v>
      </c>
      <c r="BO369" s="85">
        <f t="shared" si="158"/>
        <v>0</v>
      </c>
      <c r="BP369" s="104" t="str">
        <f t="shared" si="136"/>
        <v/>
      </c>
      <c r="BQ369" s="104" t="str">
        <f t="shared" si="137"/>
        <v/>
      </c>
      <c r="BR369" s="104" t="str">
        <f t="shared" si="159"/>
        <v/>
      </c>
      <c r="BS369" s="303" t="str">
        <f t="shared" si="160"/>
        <v/>
      </c>
      <c r="BT369" s="104"/>
      <c r="BU369" s="68" t="str">
        <f t="shared" si="138"/>
        <v/>
      </c>
      <c r="BV369" s="91" t="str">
        <f t="shared" si="139"/>
        <v/>
      </c>
      <c r="BW369" s="91" t="str">
        <f t="shared" si="140"/>
        <v/>
      </c>
      <c r="BX369" s="91" t="str">
        <f t="shared" si="141"/>
        <v/>
      </c>
      <c r="BY369" s="91" t="str">
        <f t="shared" si="142"/>
        <v/>
      </c>
    </row>
    <row r="370" spans="1:77" x14ac:dyDescent="0.35">
      <c r="A370" s="73">
        <f>'Student Tracking'!A369</f>
        <v>0</v>
      </c>
      <c r="B370" s="73">
        <f>'Student Tracking'!B369</f>
        <v>0</v>
      </c>
      <c r="C370" s="74">
        <f>'Student Tracking'!D369</f>
        <v>0</v>
      </c>
      <c r="D370" s="184" t="str">
        <f>IF('Student Tracking'!E369,'Student Tracking'!E369,"")</f>
        <v/>
      </c>
      <c r="E370" s="184" t="str">
        <f>IF('Student Tracking'!F369,'Student Tracking'!F369,"")</f>
        <v/>
      </c>
      <c r="F370" s="181"/>
      <c r="G370" s="39"/>
      <c r="H370" s="39"/>
      <c r="I370" s="39"/>
      <c r="J370" s="39"/>
      <c r="K370" s="39"/>
      <c r="L370" s="39"/>
      <c r="M370" s="39"/>
      <c r="N370" s="39"/>
      <c r="O370" s="39"/>
      <c r="P370" s="39"/>
      <c r="Q370" s="39"/>
      <c r="R370" s="39"/>
      <c r="S370" s="39"/>
      <c r="T370" s="39"/>
      <c r="U370" s="39"/>
      <c r="V370" s="39"/>
      <c r="W370" s="39"/>
      <c r="X370" s="39"/>
      <c r="Y370" s="39"/>
      <c r="Z370" s="39"/>
      <c r="AA370" s="181"/>
      <c r="AB370" s="39"/>
      <c r="AC370" s="39"/>
      <c r="AD370" s="39"/>
      <c r="AE370" s="39"/>
      <c r="AF370" s="39"/>
      <c r="AG370" s="39"/>
      <c r="AH370" s="39"/>
      <c r="AI370" s="39"/>
      <c r="AJ370" s="39"/>
      <c r="AK370" s="39"/>
      <c r="AL370" s="39"/>
      <c r="AM370" s="39"/>
      <c r="AN370" s="39"/>
      <c r="AO370" s="39"/>
      <c r="AP370" s="39"/>
      <c r="AQ370" s="39"/>
      <c r="AR370" s="39"/>
      <c r="AS370" s="39"/>
      <c r="AT370" s="39"/>
      <c r="AU370" s="39"/>
      <c r="AW370" s="145" t="str">
        <f t="shared" si="143"/>
        <v/>
      </c>
      <c r="AX370" s="146" t="str">
        <f t="shared" si="144"/>
        <v/>
      </c>
      <c r="AY370" s="147" t="str">
        <f t="shared" si="145"/>
        <v xml:space="preserve"> </v>
      </c>
      <c r="AZ370" s="145" t="str">
        <f t="shared" si="146"/>
        <v/>
      </c>
      <c r="BA370" s="146" t="str">
        <f t="shared" si="147"/>
        <v/>
      </c>
      <c r="BB370" s="147" t="str">
        <f t="shared" si="148"/>
        <v xml:space="preserve"> </v>
      </c>
      <c r="BC370" s="145" t="str">
        <f t="shared" si="149"/>
        <v/>
      </c>
      <c r="BD370" s="146" t="str">
        <f t="shared" si="150"/>
        <v/>
      </c>
      <c r="BE370" s="147" t="str">
        <f t="shared" si="151"/>
        <v xml:space="preserve"> </v>
      </c>
      <c r="BF370" s="145" t="str">
        <f t="shared" si="152"/>
        <v/>
      </c>
      <c r="BG370" s="146" t="str">
        <f t="shared" si="153"/>
        <v/>
      </c>
      <c r="BH370" s="148" t="str">
        <f t="shared" si="154"/>
        <v xml:space="preserve"> </v>
      </c>
      <c r="BI370" s="69" t="str">
        <f t="shared" si="155"/>
        <v/>
      </c>
      <c r="BJ370" s="70" t="str">
        <f t="shared" si="156"/>
        <v/>
      </c>
      <c r="BK370" s="142" t="str">
        <f t="shared" si="157"/>
        <v xml:space="preserve"> </v>
      </c>
      <c r="BL370" s="104"/>
      <c r="BM370" s="68">
        <f>COUNTIF('Student Tracking'!G369:N369,"&gt;=1")</f>
        <v>0</v>
      </c>
      <c r="BN370" s="104">
        <f>COUNTIF('Student Tracking'!G369:N369,"0")</f>
        <v>0</v>
      </c>
      <c r="BO370" s="85">
        <f t="shared" si="158"/>
        <v>0</v>
      </c>
      <c r="BP370" s="104" t="str">
        <f t="shared" si="136"/>
        <v/>
      </c>
      <c r="BQ370" s="104" t="str">
        <f t="shared" si="137"/>
        <v/>
      </c>
      <c r="BR370" s="104" t="str">
        <f t="shared" si="159"/>
        <v/>
      </c>
      <c r="BS370" s="303" t="str">
        <f t="shared" si="160"/>
        <v/>
      </c>
      <c r="BT370" s="104"/>
      <c r="BU370" s="68" t="str">
        <f t="shared" si="138"/>
        <v/>
      </c>
      <c r="BV370" s="91" t="str">
        <f t="shared" si="139"/>
        <v/>
      </c>
      <c r="BW370" s="91" t="str">
        <f t="shared" si="140"/>
        <v/>
      </c>
      <c r="BX370" s="91" t="str">
        <f t="shared" si="141"/>
        <v/>
      </c>
      <c r="BY370" s="91" t="str">
        <f t="shared" si="142"/>
        <v/>
      </c>
    </row>
    <row r="371" spans="1:77" x14ac:dyDescent="0.35">
      <c r="A371" s="73">
        <f>'Student Tracking'!A370</f>
        <v>0</v>
      </c>
      <c r="B371" s="73">
        <f>'Student Tracking'!B370</f>
        <v>0</v>
      </c>
      <c r="C371" s="74">
        <f>'Student Tracking'!D370</f>
        <v>0</v>
      </c>
      <c r="D371" s="184" t="str">
        <f>IF('Student Tracking'!E370,'Student Tracking'!E370,"")</f>
        <v/>
      </c>
      <c r="E371" s="184" t="str">
        <f>IF('Student Tracking'!F370,'Student Tracking'!F370,"")</f>
        <v/>
      </c>
      <c r="F371" s="182"/>
      <c r="G371" s="40"/>
      <c r="H371" s="40"/>
      <c r="I371" s="40"/>
      <c r="J371" s="40"/>
      <c r="K371" s="40"/>
      <c r="L371" s="40"/>
      <c r="M371" s="40"/>
      <c r="N371" s="40"/>
      <c r="O371" s="40"/>
      <c r="P371" s="40"/>
      <c r="Q371" s="40"/>
      <c r="R371" s="40"/>
      <c r="S371" s="40"/>
      <c r="T371" s="40"/>
      <c r="U371" s="40"/>
      <c r="V371" s="40"/>
      <c r="W371" s="40"/>
      <c r="X371" s="40"/>
      <c r="Y371" s="40"/>
      <c r="Z371" s="40"/>
      <c r="AA371" s="182"/>
      <c r="AB371" s="40"/>
      <c r="AC371" s="40"/>
      <c r="AD371" s="40"/>
      <c r="AE371" s="40"/>
      <c r="AF371" s="40"/>
      <c r="AG371" s="40"/>
      <c r="AH371" s="40"/>
      <c r="AI371" s="40"/>
      <c r="AJ371" s="40"/>
      <c r="AK371" s="40"/>
      <c r="AL371" s="40"/>
      <c r="AM371" s="40"/>
      <c r="AN371" s="40"/>
      <c r="AO371" s="40"/>
      <c r="AP371" s="40"/>
      <c r="AQ371" s="40"/>
      <c r="AR371" s="40"/>
      <c r="AS371" s="40"/>
      <c r="AT371" s="40"/>
      <c r="AU371" s="40"/>
      <c r="AW371" s="145" t="str">
        <f t="shared" si="143"/>
        <v/>
      </c>
      <c r="AX371" s="146" t="str">
        <f t="shared" si="144"/>
        <v/>
      </c>
      <c r="AY371" s="147" t="str">
        <f t="shared" si="145"/>
        <v xml:space="preserve"> </v>
      </c>
      <c r="AZ371" s="145" t="str">
        <f t="shared" si="146"/>
        <v/>
      </c>
      <c r="BA371" s="146" t="str">
        <f t="shared" si="147"/>
        <v/>
      </c>
      <c r="BB371" s="147" t="str">
        <f t="shared" si="148"/>
        <v xml:space="preserve"> </v>
      </c>
      <c r="BC371" s="145" t="str">
        <f t="shared" si="149"/>
        <v/>
      </c>
      <c r="BD371" s="146" t="str">
        <f t="shared" si="150"/>
        <v/>
      </c>
      <c r="BE371" s="147" t="str">
        <f t="shared" si="151"/>
        <v xml:space="preserve"> </v>
      </c>
      <c r="BF371" s="145" t="str">
        <f t="shared" si="152"/>
        <v/>
      </c>
      <c r="BG371" s="146" t="str">
        <f t="shared" si="153"/>
        <v/>
      </c>
      <c r="BH371" s="148" t="str">
        <f t="shared" si="154"/>
        <v xml:space="preserve"> </v>
      </c>
      <c r="BI371" s="69" t="str">
        <f t="shared" si="155"/>
        <v/>
      </c>
      <c r="BJ371" s="70" t="str">
        <f t="shared" si="156"/>
        <v/>
      </c>
      <c r="BK371" s="142" t="str">
        <f t="shared" si="157"/>
        <v xml:space="preserve"> </v>
      </c>
      <c r="BL371" s="104"/>
      <c r="BM371" s="68">
        <f>COUNTIF('Student Tracking'!G370:N370,"&gt;=1")</f>
        <v>0</v>
      </c>
      <c r="BN371" s="104">
        <f>COUNTIF('Student Tracking'!G370:N370,"0")</f>
        <v>0</v>
      </c>
      <c r="BO371" s="85">
        <f t="shared" si="158"/>
        <v>0</v>
      </c>
      <c r="BP371" s="104" t="str">
        <f t="shared" si="136"/>
        <v/>
      </c>
      <c r="BQ371" s="104" t="str">
        <f t="shared" si="137"/>
        <v/>
      </c>
      <c r="BR371" s="104" t="str">
        <f t="shared" si="159"/>
        <v/>
      </c>
      <c r="BS371" s="303" t="str">
        <f t="shared" si="160"/>
        <v/>
      </c>
      <c r="BT371" s="104"/>
      <c r="BU371" s="68" t="str">
        <f t="shared" si="138"/>
        <v/>
      </c>
      <c r="BV371" s="91" t="str">
        <f t="shared" si="139"/>
        <v/>
      </c>
      <c r="BW371" s="91" t="str">
        <f t="shared" si="140"/>
        <v/>
      </c>
      <c r="BX371" s="91" t="str">
        <f t="shared" si="141"/>
        <v/>
      </c>
      <c r="BY371" s="91" t="str">
        <f t="shared" si="142"/>
        <v/>
      </c>
    </row>
    <row r="372" spans="1:77" x14ac:dyDescent="0.35">
      <c r="A372" s="73">
        <f>'Student Tracking'!A371</f>
        <v>0</v>
      </c>
      <c r="B372" s="73">
        <f>'Student Tracking'!B371</f>
        <v>0</v>
      </c>
      <c r="C372" s="74">
        <f>'Student Tracking'!D371</f>
        <v>0</v>
      </c>
      <c r="D372" s="184" t="str">
        <f>IF('Student Tracking'!E371,'Student Tracking'!E371,"")</f>
        <v/>
      </c>
      <c r="E372" s="184" t="str">
        <f>IF('Student Tracking'!F371,'Student Tracking'!F371,"")</f>
        <v/>
      </c>
      <c r="F372" s="181"/>
      <c r="G372" s="39"/>
      <c r="H372" s="39"/>
      <c r="I372" s="39"/>
      <c r="J372" s="39"/>
      <c r="K372" s="39"/>
      <c r="L372" s="39"/>
      <c r="M372" s="39"/>
      <c r="N372" s="39"/>
      <c r="O372" s="39"/>
      <c r="P372" s="39"/>
      <c r="Q372" s="39"/>
      <c r="R372" s="39"/>
      <c r="S372" s="39"/>
      <c r="T372" s="39"/>
      <c r="U372" s="39"/>
      <c r="V372" s="39"/>
      <c r="W372" s="39"/>
      <c r="X372" s="39"/>
      <c r="Y372" s="39"/>
      <c r="Z372" s="39"/>
      <c r="AA372" s="181"/>
      <c r="AB372" s="39"/>
      <c r="AC372" s="39"/>
      <c r="AD372" s="39"/>
      <c r="AE372" s="39"/>
      <c r="AF372" s="39"/>
      <c r="AG372" s="39"/>
      <c r="AH372" s="39"/>
      <c r="AI372" s="39"/>
      <c r="AJ372" s="39"/>
      <c r="AK372" s="39"/>
      <c r="AL372" s="39"/>
      <c r="AM372" s="39"/>
      <c r="AN372" s="39"/>
      <c r="AO372" s="39"/>
      <c r="AP372" s="39"/>
      <c r="AQ372" s="39"/>
      <c r="AR372" s="39"/>
      <c r="AS372" s="39"/>
      <c r="AT372" s="39"/>
      <c r="AU372" s="39"/>
      <c r="AW372" s="145" t="str">
        <f t="shared" si="143"/>
        <v/>
      </c>
      <c r="AX372" s="146" t="str">
        <f t="shared" si="144"/>
        <v/>
      </c>
      <c r="AY372" s="147" t="str">
        <f t="shared" si="145"/>
        <v xml:space="preserve"> </v>
      </c>
      <c r="AZ372" s="145" t="str">
        <f t="shared" si="146"/>
        <v/>
      </c>
      <c r="BA372" s="146" t="str">
        <f t="shared" si="147"/>
        <v/>
      </c>
      <c r="BB372" s="147" t="str">
        <f t="shared" si="148"/>
        <v xml:space="preserve"> </v>
      </c>
      <c r="BC372" s="145" t="str">
        <f t="shared" si="149"/>
        <v/>
      </c>
      <c r="BD372" s="146" t="str">
        <f t="shared" si="150"/>
        <v/>
      </c>
      <c r="BE372" s="147" t="str">
        <f t="shared" si="151"/>
        <v xml:space="preserve"> </v>
      </c>
      <c r="BF372" s="145" t="str">
        <f t="shared" si="152"/>
        <v/>
      </c>
      <c r="BG372" s="146" t="str">
        <f t="shared" si="153"/>
        <v/>
      </c>
      <c r="BH372" s="148" t="str">
        <f t="shared" si="154"/>
        <v xml:space="preserve"> </v>
      </c>
      <c r="BI372" s="69" t="str">
        <f t="shared" si="155"/>
        <v/>
      </c>
      <c r="BJ372" s="70" t="str">
        <f t="shared" si="156"/>
        <v/>
      </c>
      <c r="BK372" s="142" t="str">
        <f t="shared" si="157"/>
        <v xml:space="preserve"> </v>
      </c>
      <c r="BL372" s="104"/>
      <c r="BM372" s="68">
        <f>COUNTIF('Student Tracking'!G371:N371,"&gt;=1")</f>
        <v>0</v>
      </c>
      <c r="BN372" s="104">
        <f>COUNTIF('Student Tracking'!G371:N371,"0")</f>
        <v>0</v>
      </c>
      <c r="BO372" s="85">
        <f t="shared" si="158"/>
        <v>0</v>
      </c>
      <c r="BP372" s="104" t="str">
        <f t="shared" si="136"/>
        <v/>
      </c>
      <c r="BQ372" s="104" t="str">
        <f t="shared" si="137"/>
        <v/>
      </c>
      <c r="BR372" s="104" t="str">
        <f t="shared" si="159"/>
        <v/>
      </c>
      <c r="BS372" s="303" t="str">
        <f t="shared" si="160"/>
        <v/>
      </c>
      <c r="BT372" s="104"/>
      <c r="BU372" s="68" t="str">
        <f t="shared" si="138"/>
        <v/>
      </c>
      <c r="BV372" s="91" t="str">
        <f t="shared" si="139"/>
        <v/>
      </c>
      <c r="BW372" s="91" t="str">
        <f t="shared" si="140"/>
        <v/>
      </c>
      <c r="BX372" s="91" t="str">
        <f t="shared" si="141"/>
        <v/>
      </c>
      <c r="BY372" s="91" t="str">
        <f t="shared" si="142"/>
        <v/>
      </c>
    </row>
    <row r="373" spans="1:77" x14ac:dyDescent="0.35">
      <c r="A373" s="73">
        <f>'Student Tracking'!A372</f>
        <v>0</v>
      </c>
      <c r="B373" s="73">
        <f>'Student Tracking'!B372</f>
        <v>0</v>
      </c>
      <c r="C373" s="74">
        <f>'Student Tracking'!D372</f>
        <v>0</v>
      </c>
      <c r="D373" s="184" t="str">
        <f>IF('Student Tracking'!E372,'Student Tracking'!E372,"")</f>
        <v/>
      </c>
      <c r="E373" s="184" t="str">
        <f>IF('Student Tracking'!F372,'Student Tracking'!F372,"")</f>
        <v/>
      </c>
      <c r="F373" s="182"/>
      <c r="G373" s="40"/>
      <c r="H373" s="40"/>
      <c r="I373" s="40"/>
      <c r="J373" s="40"/>
      <c r="K373" s="40"/>
      <c r="L373" s="40"/>
      <c r="M373" s="40"/>
      <c r="N373" s="40"/>
      <c r="O373" s="40"/>
      <c r="P373" s="40"/>
      <c r="Q373" s="40"/>
      <c r="R373" s="40"/>
      <c r="S373" s="40"/>
      <c r="T373" s="40"/>
      <c r="U373" s="40"/>
      <c r="V373" s="40"/>
      <c r="W373" s="40"/>
      <c r="X373" s="40"/>
      <c r="Y373" s="40"/>
      <c r="Z373" s="40"/>
      <c r="AA373" s="182"/>
      <c r="AB373" s="40"/>
      <c r="AC373" s="40"/>
      <c r="AD373" s="40"/>
      <c r="AE373" s="40"/>
      <c r="AF373" s="40"/>
      <c r="AG373" s="40"/>
      <c r="AH373" s="40"/>
      <c r="AI373" s="40"/>
      <c r="AJ373" s="40"/>
      <c r="AK373" s="40"/>
      <c r="AL373" s="40"/>
      <c r="AM373" s="40"/>
      <c r="AN373" s="40"/>
      <c r="AO373" s="40"/>
      <c r="AP373" s="40"/>
      <c r="AQ373" s="40"/>
      <c r="AR373" s="40"/>
      <c r="AS373" s="40"/>
      <c r="AT373" s="40"/>
      <c r="AU373" s="40"/>
      <c r="AW373" s="145" t="str">
        <f t="shared" si="143"/>
        <v/>
      </c>
      <c r="AX373" s="146" t="str">
        <f t="shared" si="144"/>
        <v/>
      </c>
      <c r="AY373" s="147" t="str">
        <f t="shared" si="145"/>
        <v xml:space="preserve"> </v>
      </c>
      <c r="AZ373" s="145" t="str">
        <f t="shared" si="146"/>
        <v/>
      </c>
      <c r="BA373" s="146" t="str">
        <f t="shared" si="147"/>
        <v/>
      </c>
      <c r="BB373" s="147" t="str">
        <f t="shared" si="148"/>
        <v xml:space="preserve"> </v>
      </c>
      <c r="BC373" s="145" t="str">
        <f t="shared" si="149"/>
        <v/>
      </c>
      <c r="BD373" s="146" t="str">
        <f t="shared" si="150"/>
        <v/>
      </c>
      <c r="BE373" s="147" t="str">
        <f t="shared" si="151"/>
        <v xml:space="preserve"> </v>
      </c>
      <c r="BF373" s="145" t="str">
        <f t="shared" si="152"/>
        <v/>
      </c>
      <c r="BG373" s="146" t="str">
        <f t="shared" si="153"/>
        <v/>
      </c>
      <c r="BH373" s="148" t="str">
        <f t="shared" si="154"/>
        <v xml:space="preserve"> </v>
      </c>
      <c r="BI373" s="69" t="str">
        <f t="shared" si="155"/>
        <v/>
      </c>
      <c r="BJ373" s="70" t="str">
        <f t="shared" si="156"/>
        <v/>
      </c>
      <c r="BK373" s="142" t="str">
        <f t="shared" si="157"/>
        <v xml:space="preserve"> </v>
      </c>
      <c r="BL373" s="104"/>
      <c r="BM373" s="68">
        <f>COUNTIF('Student Tracking'!G372:N372,"&gt;=1")</f>
        <v>0</v>
      </c>
      <c r="BN373" s="104">
        <f>COUNTIF('Student Tracking'!G372:N372,"0")</f>
        <v>0</v>
      </c>
      <c r="BO373" s="85">
        <f t="shared" si="158"/>
        <v>0</v>
      </c>
      <c r="BP373" s="104" t="str">
        <f t="shared" si="136"/>
        <v/>
      </c>
      <c r="BQ373" s="104" t="str">
        <f t="shared" si="137"/>
        <v/>
      </c>
      <c r="BR373" s="104" t="str">
        <f t="shared" si="159"/>
        <v/>
      </c>
      <c r="BS373" s="303" t="str">
        <f t="shared" si="160"/>
        <v/>
      </c>
      <c r="BT373" s="104"/>
      <c r="BU373" s="68" t="str">
        <f t="shared" si="138"/>
        <v/>
      </c>
      <c r="BV373" s="91" t="str">
        <f t="shared" si="139"/>
        <v/>
      </c>
      <c r="BW373" s="91" t="str">
        <f t="shared" si="140"/>
        <v/>
      </c>
      <c r="BX373" s="91" t="str">
        <f t="shared" si="141"/>
        <v/>
      </c>
      <c r="BY373" s="91" t="str">
        <f t="shared" si="142"/>
        <v/>
      </c>
    </row>
    <row r="374" spans="1:77" x14ac:dyDescent="0.35">
      <c r="A374" s="73">
        <f>'Student Tracking'!A373</f>
        <v>0</v>
      </c>
      <c r="B374" s="73">
        <f>'Student Tracking'!B373</f>
        <v>0</v>
      </c>
      <c r="C374" s="74">
        <f>'Student Tracking'!D373</f>
        <v>0</v>
      </c>
      <c r="D374" s="184" t="str">
        <f>IF('Student Tracking'!E373,'Student Tracking'!E373,"")</f>
        <v/>
      </c>
      <c r="E374" s="184" t="str">
        <f>IF('Student Tracking'!F373,'Student Tracking'!F373,"")</f>
        <v/>
      </c>
      <c r="F374" s="181"/>
      <c r="G374" s="39"/>
      <c r="H374" s="39"/>
      <c r="I374" s="39"/>
      <c r="J374" s="39"/>
      <c r="K374" s="39"/>
      <c r="L374" s="39"/>
      <c r="M374" s="39"/>
      <c r="N374" s="39"/>
      <c r="O374" s="39"/>
      <c r="P374" s="39"/>
      <c r="Q374" s="39"/>
      <c r="R374" s="39"/>
      <c r="S374" s="39"/>
      <c r="T374" s="39"/>
      <c r="U374" s="39"/>
      <c r="V374" s="39"/>
      <c r="W374" s="39"/>
      <c r="X374" s="39"/>
      <c r="Y374" s="39"/>
      <c r="Z374" s="39"/>
      <c r="AA374" s="181"/>
      <c r="AB374" s="39"/>
      <c r="AC374" s="39"/>
      <c r="AD374" s="39"/>
      <c r="AE374" s="39"/>
      <c r="AF374" s="39"/>
      <c r="AG374" s="39"/>
      <c r="AH374" s="39"/>
      <c r="AI374" s="39"/>
      <c r="AJ374" s="39"/>
      <c r="AK374" s="39"/>
      <c r="AL374" s="39"/>
      <c r="AM374" s="39"/>
      <c r="AN374" s="39"/>
      <c r="AO374" s="39"/>
      <c r="AP374" s="39"/>
      <c r="AQ374" s="39"/>
      <c r="AR374" s="39"/>
      <c r="AS374" s="39"/>
      <c r="AT374" s="39"/>
      <c r="AU374" s="39"/>
      <c r="AW374" s="145" t="str">
        <f t="shared" si="143"/>
        <v/>
      </c>
      <c r="AX374" s="146" t="str">
        <f t="shared" si="144"/>
        <v/>
      </c>
      <c r="AY374" s="147" t="str">
        <f t="shared" si="145"/>
        <v xml:space="preserve"> </v>
      </c>
      <c r="AZ374" s="145" t="str">
        <f t="shared" si="146"/>
        <v/>
      </c>
      <c r="BA374" s="146" t="str">
        <f t="shared" si="147"/>
        <v/>
      </c>
      <c r="BB374" s="147" t="str">
        <f t="shared" si="148"/>
        <v xml:space="preserve"> </v>
      </c>
      <c r="BC374" s="145" t="str">
        <f t="shared" si="149"/>
        <v/>
      </c>
      <c r="BD374" s="146" t="str">
        <f t="shared" si="150"/>
        <v/>
      </c>
      <c r="BE374" s="147" t="str">
        <f t="shared" si="151"/>
        <v xml:space="preserve"> </v>
      </c>
      <c r="BF374" s="145" t="str">
        <f t="shared" si="152"/>
        <v/>
      </c>
      <c r="BG374" s="146" t="str">
        <f t="shared" si="153"/>
        <v/>
      </c>
      <c r="BH374" s="148" t="str">
        <f t="shared" si="154"/>
        <v xml:space="preserve"> </v>
      </c>
      <c r="BI374" s="69" t="str">
        <f t="shared" si="155"/>
        <v/>
      </c>
      <c r="BJ374" s="70" t="str">
        <f t="shared" si="156"/>
        <v/>
      </c>
      <c r="BK374" s="142" t="str">
        <f t="shared" si="157"/>
        <v xml:space="preserve"> </v>
      </c>
      <c r="BL374" s="104"/>
      <c r="BM374" s="68">
        <f>COUNTIF('Student Tracking'!G373:N373,"&gt;=1")</f>
        <v>0</v>
      </c>
      <c r="BN374" s="104">
        <f>COUNTIF('Student Tracking'!G373:N373,"0")</f>
        <v>0</v>
      </c>
      <c r="BO374" s="85">
        <f t="shared" si="158"/>
        <v>0</v>
      </c>
      <c r="BP374" s="104" t="str">
        <f t="shared" si="136"/>
        <v/>
      </c>
      <c r="BQ374" s="104" t="str">
        <f t="shared" si="137"/>
        <v/>
      </c>
      <c r="BR374" s="104" t="str">
        <f t="shared" si="159"/>
        <v/>
      </c>
      <c r="BS374" s="303" t="str">
        <f t="shared" si="160"/>
        <v/>
      </c>
      <c r="BT374" s="104"/>
      <c r="BU374" s="68" t="str">
        <f t="shared" si="138"/>
        <v/>
      </c>
      <c r="BV374" s="91" t="str">
        <f t="shared" si="139"/>
        <v/>
      </c>
      <c r="BW374" s="91" t="str">
        <f t="shared" si="140"/>
        <v/>
      </c>
      <c r="BX374" s="91" t="str">
        <f t="shared" si="141"/>
        <v/>
      </c>
      <c r="BY374" s="91" t="str">
        <f t="shared" si="142"/>
        <v/>
      </c>
    </row>
    <row r="375" spans="1:77" x14ac:dyDescent="0.35">
      <c r="A375" s="73">
        <f>'Student Tracking'!A374</f>
        <v>0</v>
      </c>
      <c r="B375" s="73">
        <f>'Student Tracking'!B374</f>
        <v>0</v>
      </c>
      <c r="C375" s="74">
        <f>'Student Tracking'!D374</f>
        <v>0</v>
      </c>
      <c r="D375" s="184" t="str">
        <f>IF('Student Tracking'!E374,'Student Tracking'!E374,"")</f>
        <v/>
      </c>
      <c r="E375" s="184" t="str">
        <f>IF('Student Tracking'!F374,'Student Tracking'!F374,"")</f>
        <v/>
      </c>
      <c r="F375" s="182"/>
      <c r="G375" s="40"/>
      <c r="H375" s="40"/>
      <c r="I375" s="40"/>
      <c r="J375" s="40"/>
      <c r="K375" s="40"/>
      <c r="L375" s="40"/>
      <c r="M375" s="40"/>
      <c r="N375" s="40"/>
      <c r="O375" s="40"/>
      <c r="P375" s="40"/>
      <c r="Q375" s="40"/>
      <c r="R375" s="40"/>
      <c r="S375" s="40"/>
      <c r="T375" s="40"/>
      <c r="U375" s="40"/>
      <c r="V375" s="40"/>
      <c r="W375" s="40"/>
      <c r="X375" s="40"/>
      <c r="Y375" s="40"/>
      <c r="Z375" s="40"/>
      <c r="AA375" s="182"/>
      <c r="AB375" s="40"/>
      <c r="AC375" s="40"/>
      <c r="AD375" s="40"/>
      <c r="AE375" s="40"/>
      <c r="AF375" s="40"/>
      <c r="AG375" s="40"/>
      <c r="AH375" s="40"/>
      <c r="AI375" s="40"/>
      <c r="AJ375" s="40"/>
      <c r="AK375" s="40"/>
      <c r="AL375" s="40"/>
      <c r="AM375" s="40"/>
      <c r="AN375" s="40"/>
      <c r="AO375" s="40"/>
      <c r="AP375" s="40"/>
      <c r="AQ375" s="40"/>
      <c r="AR375" s="40"/>
      <c r="AS375" s="40"/>
      <c r="AT375" s="40"/>
      <c r="AU375" s="40"/>
      <c r="AW375" s="145" t="str">
        <f t="shared" si="143"/>
        <v/>
      </c>
      <c r="AX375" s="146" t="str">
        <f t="shared" si="144"/>
        <v/>
      </c>
      <c r="AY375" s="147" t="str">
        <f t="shared" si="145"/>
        <v xml:space="preserve"> </v>
      </c>
      <c r="AZ375" s="145" t="str">
        <f t="shared" si="146"/>
        <v/>
      </c>
      <c r="BA375" s="146" t="str">
        <f t="shared" si="147"/>
        <v/>
      </c>
      <c r="BB375" s="147" t="str">
        <f t="shared" si="148"/>
        <v xml:space="preserve"> </v>
      </c>
      <c r="BC375" s="145" t="str">
        <f t="shared" si="149"/>
        <v/>
      </c>
      <c r="BD375" s="146" t="str">
        <f t="shared" si="150"/>
        <v/>
      </c>
      <c r="BE375" s="147" t="str">
        <f t="shared" si="151"/>
        <v xml:space="preserve"> </v>
      </c>
      <c r="BF375" s="145" t="str">
        <f t="shared" si="152"/>
        <v/>
      </c>
      <c r="BG375" s="146" t="str">
        <f t="shared" si="153"/>
        <v/>
      </c>
      <c r="BH375" s="148" t="str">
        <f t="shared" si="154"/>
        <v xml:space="preserve"> </v>
      </c>
      <c r="BI375" s="69" t="str">
        <f t="shared" si="155"/>
        <v/>
      </c>
      <c r="BJ375" s="70" t="str">
        <f t="shared" si="156"/>
        <v/>
      </c>
      <c r="BK375" s="142" t="str">
        <f t="shared" si="157"/>
        <v xml:space="preserve"> </v>
      </c>
      <c r="BL375" s="104"/>
      <c r="BM375" s="68">
        <f>COUNTIF('Student Tracking'!G374:N374,"&gt;=1")</f>
        <v>0</v>
      </c>
      <c r="BN375" s="104">
        <f>COUNTIF('Student Tracking'!G374:N374,"0")</f>
        <v>0</v>
      </c>
      <c r="BO375" s="85">
        <f t="shared" si="158"/>
        <v>0</v>
      </c>
      <c r="BP375" s="104" t="str">
        <f t="shared" si="136"/>
        <v/>
      </c>
      <c r="BQ375" s="104" t="str">
        <f t="shared" si="137"/>
        <v/>
      </c>
      <c r="BR375" s="104" t="str">
        <f t="shared" si="159"/>
        <v/>
      </c>
      <c r="BS375" s="303" t="str">
        <f t="shared" si="160"/>
        <v/>
      </c>
      <c r="BT375" s="104"/>
      <c r="BU375" s="68" t="str">
        <f t="shared" si="138"/>
        <v/>
      </c>
      <c r="BV375" s="91" t="str">
        <f t="shared" si="139"/>
        <v/>
      </c>
      <c r="BW375" s="91" t="str">
        <f t="shared" si="140"/>
        <v/>
      </c>
      <c r="BX375" s="91" t="str">
        <f t="shared" si="141"/>
        <v/>
      </c>
      <c r="BY375" s="91" t="str">
        <f t="shared" si="142"/>
        <v/>
      </c>
    </row>
    <row r="376" spans="1:77" x14ac:dyDescent="0.35">
      <c r="A376" s="73">
        <f>'Student Tracking'!A375</f>
        <v>0</v>
      </c>
      <c r="B376" s="73">
        <f>'Student Tracking'!B375</f>
        <v>0</v>
      </c>
      <c r="C376" s="74">
        <f>'Student Tracking'!D375</f>
        <v>0</v>
      </c>
      <c r="D376" s="184" t="str">
        <f>IF('Student Tracking'!E375,'Student Tracking'!E375,"")</f>
        <v/>
      </c>
      <c r="E376" s="184" t="str">
        <f>IF('Student Tracking'!F375,'Student Tracking'!F375,"")</f>
        <v/>
      </c>
      <c r="F376" s="181"/>
      <c r="G376" s="39"/>
      <c r="H376" s="39"/>
      <c r="I376" s="39"/>
      <c r="J376" s="39"/>
      <c r="K376" s="39"/>
      <c r="L376" s="39"/>
      <c r="M376" s="39"/>
      <c r="N376" s="39"/>
      <c r="O376" s="39"/>
      <c r="P376" s="39"/>
      <c r="Q376" s="39"/>
      <c r="R376" s="39"/>
      <c r="S376" s="39"/>
      <c r="T376" s="39"/>
      <c r="U376" s="39"/>
      <c r="V376" s="39"/>
      <c r="W376" s="39"/>
      <c r="X376" s="39"/>
      <c r="Y376" s="39"/>
      <c r="Z376" s="39"/>
      <c r="AA376" s="181"/>
      <c r="AB376" s="39"/>
      <c r="AC376" s="39"/>
      <c r="AD376" s="39"/>
      <c r="AE376" s="39"/>
      <c r="AF376" s="39"/>
      <c r="AG376" s="39"/>
      <c r="AH376" s="39"/>
      <c r="AI376" s="39"/>
      <c r="AJ376" s="39"/>
      <c r="AK376" s="39"/>
      <c r="AL376" s="39"/>
      <c r="AM376" s="39"/>
      <c r="AN376" s="39"/>
      <c r="AO376" s="39"/>
      <c r="AP376" s="39"/>
      <c r="AQ376" s="39"/>
      <c r="AR376" s="39"/>
      <c r="AS376" s="39"/>
      <c r="AT376" s="39"/>
      <c r="AU376" s="39"/>
      <c r="AW376" s="145" t="str">
        <f t="shared" si="143"/>
        <v/>
      </c>
      <c r="AX376" s="146" t="str">
        <f t="shared" si="144"/>
        <v/>
      </c>
      <c r="AY376" s="147" t="str">
        <f t="shared" si="145"/>
        <v xml:space="preserve"> </v>
      </c>
      <c r="AZ376" s="145" t="str">
        <f t="shared" si="146"/>
        <v/>
      </c>
      <c r="BA376" s="146" t="str">
        <f t="shared" si="147"/>
        <v/>
      </c>
      <c r="BB376" s="147" t="str">
        <f t="shared" si="148"/>
        <v xml:space="preserve"> </v>
      </c>
      <c r="BC376" s="145" t="str">
        <f t="shared" si="149"/>
        <v/>
      </c>
      <c r="BD376" s="146" t="str">
        <f t="shared" si="150"/>
        <v/>
      </c>
      <c r="BE376" s="147" t="str">
        <f t="shared" si="151"/>
        <v xml:space="preserve"> </v>
      </c>
      <c r="BF376" s="145" t="str">
        <f t="shared" si="152"/>
        <v/>
      </c>
      <c r="BG376" s="146" t="str">
        <f t="shared" si="153"/>
        <v/>
      </c>
      <c r="BH376" s="148" t="str">
        <f t="shared" si="154"/>
        <v xml:space="preserve"> </v>
      </c>
      <c r="BI376" s="69" t="str">
        <f t="shared" si="155"/>
        <v/>
      </c>
      <c r="BJ376" s="70" t="str">
        <f t="shared" si="156"/>
        <v/>
      </c>
      <c r="BK376" s="142" t="str">
        <f t="shared" si="157"/>
        <v xml:space="preserve"> </v>
      </c>
      <c r="BL376" s="104"/>
      <c r="BM376" s="68">
        <f>COUNTIF('Student Tracking'!G375:N375,"&gt;=1")</f>
        <v>0</v>
      </c>
      <c r="BN376" s="104">
        <f>COUNTIF('Student Tracking'!G375:N375,"0")</f>
        <v>0</v>
      </c>
      <c r="BO376" s="85">
        <f t="shared" si="158"/>
        <v>0</v>
      </c>
      <c r="BP376" s="104" t="str">
        <f t="shared" si="136"/>
        <v/>
      </c>
      <c r="BQ376" s="104" t="str">
        <f t="shared" si="137"/>
        <v/>
      </c>
      <c r="BR376" s="104" t="str">
        <f t="shared" si="159"/>
        <v/>
      </c>
      <c r="BS376" s="303" t="str">
        <f t="shared" si="160"/>
        <v/>
      </c>
      <c r="BT376" s="104"/>
      <c r="BU376" s="68" t="str">
        <f t="shared" si="138"/>
        <v/>
      </c>
      <c r="BV376" s="91" t="str">
        <f t="shared" si="139"/>
        <v/>
      </c>
      <c r="BW376" s="91" t="str">
        <f t="shared" si="140"/>
        <v/>
      </c>
      <c r="BX376" s="91" t="str">
        <f t="shared" si="141"/>
        <v/>
      </c>
      <c r="BY376" s="91" t="str">
        <f t="shared" si="142"/>
        <v/>
      </c>
    </row>
    <row r="377" spans="1:77" x14ac:dyDescent="0.35">
      <c r="A377" s="73">
        <f>'Student Tracking'!A376</f>
        <v>0</v>
      </c>
      <c r="B377" s="73">
        <f>'Student Tracking'!B376</f>
        <v>0</v>
      </c>
      <c r="C377" s="74">
        <f>'Student Tracking'!D376</f>
        <v>0</v>
      </c>
      <c r="D377" s="184" t="str">
        <f>IF('Student Tracking'!E376,'Student Tracking'!E376,"")</f>
        <v/>
      </c>
      <c r="E377" s="184" t="str">
        <f>IF('Student Tracking'!F376,'Student Tracking'!F376,"")</f>
        <v/>
      </c>
      <c r="F377" s="182"/>
      <c r="G377" s="40"/>
      <c r="H377" s="40"/>
      <c r="I377" s="40"/>
      <c r="J377" s="40"/>
      <c r="K377" s="40"/>
      <c r="L377" s="40"/>
      <c r="M377" s="40"/>
      <c r="N377" s="40"/>
      <c r="O377" s="40"/>
      <c r="P377" s="40"/>
      <c r="Q377" s="40"/>
      <c r="R377" s="40"/>
      <c r="S377" s="40"/>
      <c r="T377" s="40"/>
      <c r="U377" s="40"/>
      <c r="V377" s="40"/>
      <c r="W377" s="40"/>
      <c r="X377" s="40"/>
      <c r="Y377" s="40"/>
      <c r="Z377" s="40"/>
      <c r="AA377" s="182"/>
      <c r="AB377" s="40"/>
      <c r="AC377" s="40"/>
      <c r="AD377" s="40"/>
      <c r="AE377" s="40"/>
      <c r="AF377" s="40"/>
      <c r="AG377" s="40"/>
      <c r="AH377" s="40"/>
      <c r="AI377" s="40"/>
      <c r="AJ377" s="40"/>
      <c r="AK377" s="40"/>
      <c r="AL377" s="40"/>
      <c r="AM377" s="40"/>
      <c r="AN377" s="40"/>
      <c r="AO377" s="40"/>
      <c r="AP377" s="40"/>
      <c r="AQ377" s="40"/>
      <c r="AR377" s="40"/>
      <c r="AS377" s="40"/>
      <c r="AT377" s="40"/>
      <c r="AU377" s="40"/>
      <c r="AW377" s="145" t="str">
        <f t="shared" si="143"/>
        <v/>
      </c>
      <c r="AX377" s="146" t="str">
        <f t="shared" si="144"/>
        <v/>
      </c>
      <c r="AY377" s="147" t="str">
        <f t="shared" si="145"/>
        <v xml:space="preserve"> </v>
      </c>
      <c r="AZ377" s="145" t="str">
        <f t="shared" si="146"/>
        <v/>
      </c>
      <c r="BA377" s="146" t="str">
        <f t="shared" si="147"/>
        <v/>
      </c>
      <c r="BB377" s="147" t="str">
        <f t="shared" si="148"/>
        <v xml:space="preserve"> </v>
      </c>
      <c r="BC377" s="145" t="str">
        <f t="shared" si="149"/>
        <v/>
      </c>
      <c r="BD377" s="146" t="str">
        <f t="shared" si="150"/>
        <v/>
      </c>
      <c r="BE377" s="147" t="str">
        <f t="shared" si="151"/>
        <v xml:space="preserve"> </v>
      </c>
      <c r="BF377" s="145" t="str">
        <f t="shared" si="152"/>
        <v/>
      </c>
      <c r="BG377" s="146" t="str">
        <f t="shared" si="153"/>
        <v/>
      </c>
      <c r="BH377" s="148" t="str">
        <f t="shared" si="154"/>
        <v xml:space="preserve"> </v>
      </c>
      <c r="BI377" s="69" t="str">
        <f t="shared" si="155"/>
        <v/>
      </c>
      <c r="BJ377" s="70" t="str">
        <f t="shared" si="156"/>
        <v/>
      </c>
      <c r="BK377" s="142" t="str">
        <f t="shared" si="157"/>
        <v xml:space="preserve"> </v>
      </c>
      <c r="BL377" s="104"/>
      <c r="BM377" s="68">
        <f>COUNTIF('Student Tracking'!G376:N376,"&gt;=1")</f>
        <v>0</v>
      </c>
      <c r="BN377" s="104">
        <f>COUNTIF('Student Tracking'!G376:N376,"0")</f>
        <v>0</v>
      </c>
      <c r="BO377" s="85">
        <f t="shared" si="158"/>
        <v>0</v>
      </c>
      <c r="BP377" s="104" t="str">
        <f t="shared" si="136"/>
        <v/>
      </c>
      <c r="BQ377" s="104" t="str">
        <f t="shared" si="137"/>
        <v/>
      </c>
      <c r="BR377" s="104" t="str">
        <f t="shared" si="159"/>
        <v/>
      </c>
      <c r="BS377" s="303" t="str">
        <f t="shared" si="160"/>
        <v/>
      </c>
      <c r="BT377" s="104"/>
      <c r="BU377" s="68" t="str">
        <f t="shared" si="138"/>
        <v/>
      </c>
      <c r="BV377" s="91" t="str">
        <f t="shared" si="139"/>
        <v/>
      </c>
      <c r="BW377" s="91" t="str">
        <f t="shared" si="140"/>
        <v/>
      </c>
      <c r="BX377" s="91" t="str">
        <f t="shared" si="141"/>
        <v/>
      </c>
      <c r="BY377" s="91" t="str">
        <f t="shared" si="142"/>
        <v/>
      </c>
    </row>
    <row r="378" spans="1:77" x14ac:dyDescent="0.35">
      <c r="A378" s="73">
        <f>'Student Tracking'!A377</f>
        <v>0</v>
      </c>
      <c r="B378" s="73">
        <f>'Student Tracking'!B377</f>
        <v>0</v>
      </c>
      <c r="C378" s="74">
        <f>'Student Tracking'!D377</f>
        <v>0</v>
      </c>
      <c r="D378" s="184" t="str">
        <f>IF('Student Tracking'!E377,'Student Tracking'!E377,"")</f>
        <v/>
      </c>
      <c r="E378" s="184" t="str">
        <f>IF('Student Tracking'!F377,'Student Tracking'!F377,"")</f>
        <v/>
      </c>
      <c r="F378" s="181"/>
      <c r="G378" s="39"/>
      <c r="H378" s="39"/>
      <c r="I378" s="39"/>
      <c r="J378" s="39"/>
      <c r="K378" s="39"/>
      <c r="L378" s="39"/>
      <c r="M378" s="39"/>
      <c r="N378" s="39"/>
      <c r="O378" s="39"/>
      <c r="P378" s="39"/>
      <c r="Q378" s="39"/>
      <c r="R378" s="39"/>
      <c r="S378" s="39"/>
      <c r="T378" s="39"/>
      <c r="U378" s="39"/>
      <c r="V378" s="39"/>
      <c r="W378" s="39"/>
      <c r="X378" s="39"/>
      <c r="Y378" s="39"/>
      <c r="Z378" s="39"/>
      <c r="AA378" s="181"/>
      <c r="AB378" s="39"/>
      <c r="AC378" s="39"/>
      <c r="AD378" s="39"/>
      <c r="AE378" s="39"/>
      <c r="AF378" s="39"/>
      <c r="AG378" s="39"/>
      <c r="AH378" s="39"/>
      <c r="AI378" s="39"/>
      <c r="AJ378" s="39"/>
      <c r="AK378" s="39"/>
      <c r="AL378" s="39"/>
      <c r="AM378" s="39"/>
      <c r="AN378" s="39"/>
      <c r="AO378" s="39"/>
      <c r="AP378" s="39"/>
      <c r="AQ378" s="39"/>
      <c r="AR378" s="39"/>
      <c r="AS378" s="39"/>
      <c r="AT378" s="39"/>
      <c r="AU378" s="39"/>
      <c r="AW378" s="145" t="str">
        <f t="shared" si="143"/>
        <v/>
      </c>
      <c r="AX378" s="146" t="str">
        <f t="shared" si="144"/>
        <v/>
      </c>
      <c r="AY378" s="147" t="str">
        <f t="shared" si="145"/>
        <v xml:space="preserve"> </v>
      </c>
      <c r="AZ378" s="145" t="str">
        <f t="shared" si="146"/>
        <v/>
      </c>
      <c r="BA378" s="146" t="str">
        <f t="shared" si="147"/>
        <v/>
      </c>
      <c r="BB378" s="147" t="str">
        <f t="shared" si="148"/>
        <v xml:space="preserve"> </v>
      </c>
      <c r="BC378" s="145" t="str">
        <f t="shared" si="149"/>
        <v/>
      </c>
      <c r="BD378" s="146" t="str">
        <f t="shared" si="150"/>
        <v/>
      </c>
      <c r="BE378" s="147" t="str">
        <f t="shared" si="151"/>
        <v xml:space="preserve"> </v>
      </c>
      <c r="BF378" s="145" t="str">
        <f t="shared" si="152"/>
        <v/>
      </c>
      <c r="BG378" s="146" t="str">
        <f t="shared" si="153"/>
        <v/>
      </c>
      <c r="BH378" s="148" t="str">
        <f t="shared" si="154"/>
        <v xml:space="preserve"> </v>
      </c>
      <c r="BI378" s="69" t="str">
        <f t="shared" si="155"/>
        <v/>
      </c>
      <c r="BJ378" s="70" t="str">
        <f t="shared" si="156"/>
        <v/>
      </c>
      <c r="BK378" s="142" t="str">
        <f t="shared" si="157"/>
        <v xml:space="preserve"> </v>
      </c>
      <c r="BL378" s="104"/>
      <c r="BM378" s="68">
        <f>COUNTIF('Student Tracking'!G377:N377,"&gt;=1")</f>
        <v>0</v>
      </c>
      <c r="BN378" s="104">
        <f>COUNTIF('Student Tracking'!G377:N377,"0")</f>
        <v>0</v>
      </c>
      <c r="BO378" s="85">
        <f t="shared" si="158"/>
        <v>0</v>
      </c>
      <c r="BP378" s="104" t="str">
        <f t="shared" si="136"/>
        <v/>
      </c>
      <c r="BQ378" s="104" t="str">
        <f t="shared" si="137"/>
        <v/>
      </c>
      <c r="BR378" s="104" t="str">
        <f t="shared" si="159"/>
        <v/>
      </c>
      <c r="BS378" s="303" t="str">
        <f t="shared" si="160"/>
        <v/>
      </c>
      <c r="BT378" s="104"/>
      <c r="BU378" s="68" t="str">
        <f t="shared" si="138"/>
        <v/>
      </c>
      <c r="BV378" s="91" t="str">
        <f t="shared" si="139"/>
        <v/>
      </c>
      <c r="BW378" s="91" t="str">
        <f t="shared" si="140"/>
        <v/>
      </c>
      <c r="BX378" s="91" t="str">
        <f t="shared" si="141"/>
        <v/>
      </c>
      <c r="BY378" s="91" t="str">
        <f t="shared" si="142"/>
        <v/>
      </c>
    </row>
    <row r="379" spans="1:77" x14ac:dyDescent="0.35">
      <c r="A379" s="73">
        <f>'Student Tracking'!A378</f>
        <v>0</v>
      </c>
      <c r="B379" s="73">
        <f>'Student Tracking'!B378</f>
        <v>0</v>
      </c>
      <c r="C379" s="74">
        <f>'Student Tracking'!D378</f>
        <v>0</v>
      </c>
      <c r="D379" s="184" t="str">
        <f>IF('Student Tracking'!E378,'Student Tracking'!E378,"")</f>
        <v/>
      </c>
      <c r="E379" s="184" t="str">
        <f>IF('Student Tracking'!F378,'Student Tracking'!F378,"")</f>
        <v/>
      </c>
      <c r="F379" s="182"/>
      <c r="G379" s="40"/>
      <c r="H379" s="40"/>
      <c r="I379" s="40"/>
      <c r="J379" s="40"/>
      <c r="K379" s="40"/>
      <c r="L379" s="40"/>
      <c r="M379" s="40"/>
      <c r="N379" s="40"/>
      <c r="O379" s="40"/>
      <c r="P379" s="40"/>
      <c r="Q379" s="40"/>
      <c r="R379" s="40"/>
      <c r="S379" s="40"/>
      <c r="T379" s="40"/>
      <c r="U379" s="40"/>
      <c r="V379" s="40"/>
      <c r="W379" s="40"/>
      <c r="X379" s="40"/>
      <c r="Y379" s="40"/>
      <c r="Z379" s="40"/>
      <c r="AA379" s="182"/>
      <c r="AB379" s="40"/>
      <c r="AC379" s="40"/>
      <c r="AD379" s="40"/>
      <c r="AE379" s="40"/>
      <c r="AF379" s="40"/>
      <c r="AG379" s="40"/>
      <c r="AH379" s="40"/>
      <c r="AI379" s="40"/>
      <c r="AJ379" s="40"/>
      <c r="AK379" s="40"/>
      <c r="AL379" s="40"/>
      <c r="AM379" s="40"/>
      <c r="AN379" s="40"/>
      <c r="AO379" s="40"/>
      <c r="AP379" s="40"/>
      <c r="AQ379" s="40"/>
      <c r="AR379" s="40"/>
      <c r="AS379" s="40"/>
      <c r="AT379" s="40"/>
      <c r="AU379" s="40"/>
      <c r="AW379" s="145" t="str">
        <f t="shared" si="143"/>
        <v/>
      </c>
      <c r="AX379" s="146" t="str">
        <f t="shared" si="144"/>
        <v/>
      </c>
      <c r="AY379" s="147" t="str">
        <f t="shared" si="145"/>
        <v xml:space="preserve"> </v>
      </c>
      <c r="AZ379" s="145" t="str">
        <f t="shared" si="146"/>
        <v/>
      </c>
      <c r="BA379" s="146" t="str">
        <f t="shared" si="147"/>
        <v/>
      </c>
      <c r="BB379" s="147" t="str">
        <f t="shared" si="148"/>
        <v xml:space="preserve"> </v>
      </c>
      <c r="BC379" s="145" t="str">
        <f t="shared" si="149"/>
        <v/>
      </c>
      <c r="BD379" s="146" t="str">
        <f t="shared" si="150"/>
        <v/>
      </c>
      <c r="BE379" s="147" t="str">
        <f t="shared" si="151"/>
        <v xml:space="preserve"> </v>
      </c>
      <c r="BF379" s="145" t="str">
        <f t="shared" si="152"/>
        <v/>
      </c>
      <c r="BG379" s="146" t="str">
        <f t="shared" si="153"/>
        <v/>
      </c>
      <c r="BH379" s="148" t="str">
        <f t="shared" si="154"/>
        <v xml:space="preserve"> </v>
      </c>
      <c r="BI379" s="69" t="str">
        <f t="shared" si="155"/>
        <v/>
      </c>
      <c r="BJ379" s="70" t="str">
        <f t="shared" si="156"/>
        <v/>
      </c>
      <c r="BK379" s="142" t="str">
        <f t="shared" si="157"/>
        <v xml:space="preserve"> </v>
      </c>
      <c r="BL379" s="104"/>
      <c r="BM379" s="68">
        <f>COUNTIF('Student Tracking'!G378:N378,"&gt;=1")</f>
        <v>0</v>
      </c>
      <c r="BN379" s="104">
        <f>COUNTIF('Student Tracking'!G378:N378,"0")</f>
        <v>0</v>
      </c>
      <c r="BO379" s="85">
        <f t="shared" si="158"/>
        <v>0</v>
      </c>
      <c r="BP379" s="104" t="str">
        <f t="shared" si="136"/>
        <v/>
      </c>
      <c r="BQ379" s="104" t="str">
        <f t="shared" si="137"/>
        <v/>
      </c>
      <c r="BR379" s="104" t="str">
        <f t="shared" si="159"/>
        <v/>
      </c>
      <c r="BS379" s="303" t="str">
        <f t="shared" si="160"/>
        <v/>
      </c>
      <c r="BT379" s="104"/>
      <c r="BU379" s="68" t="str">
        <f t="shared" si="138"/>
        <v/>
      </c>
      <c r="BV379" s="91" t="str">
        <f t="shared" si="139"/>
        <v/>
      </c>
      <c r="BW379" s="91" t="str">
        <f t="shared" si="140"/>
        <v/>
      </c>
      <c r="BX379" s="91" t="str">
        <f t="shared" si="141"/>
        <v/>
      </c>
      <c r="BY379" s="91" t="str">
        <f t="shared" si="142"/>
        <v/>
      </c>
    </row>
    <row r="380" spans="1:77" x14ac:dyDescent="0.35">
      <c r="A380" s="73">
        <f>'Student Tracking'!A379</f>
        <v>0</v>
      </c>
      <c r="B380" s="73">
        <f>'Student Tracking'!B379</f>
        <v>0</v>
      </c>
      <c r="C380" s="74">
        <f>'Student Tracking'!D379</f>
        <v>0</v>
      </c>
      <c r="D380" s="184" t="str">
        <f>IF('Student Tracking'!E379,'Student Tracking'!E379,"")</f>
        <v/>
      </c>
      <c r="E380" s="184" t="str">
        <f>IF('Student Tracking'!F379,'Student Tracking'!F379,"")</f>
        <v/>
      </c>
      <c r="F380" s="181"/>
      <c r="G380" s="39"/>
      <c r="H380" s="39"/>
      <c r="I380" s="39"/>
      <c r="J380" s="39"/>
      <c r="K380" s="39"/>
      <c r="L380" s="39"/>
      <c r="M380" s="39"/>
      <c r="N380" s="39"/>
      <c r="O380" s="39"/>
      <c r="P380" s="39"/>
      <c r="Q380" s="39"/>
      <c r="R380" s="39"/>
      <c r="S380" s="39"/>
      <c r="T380" s="39"/>
      <c r="U380" s="39"/>
      <c r="V380" s="39"/>
      <c r="W380" s="39"/>
      <c r="X380" s="39"/>
      <c r="Y380" s="39"/>
      <c r="Z380" s="39"/>
      <c r="AA380" s="181"/>
      <c r="AB380" s="39"/>
      <c r="AC380" s="39"/>
      <c r="AD380" s="39"/>
      <c r="AE380" s="39"/>
      <c r="AF380" s="39"/>
      <c r="AG380" s="39"/>
      <c r="AH380" s="39"/>
      <c r="AI380" s="39"/>
      <c r="AJ380" s="39"/>
      <c r="AK380" s="39"/>
      <c r="AL380" s="39"/>
      <c r="AM380" s="39"/>
      <c r="AN380" s="39"/>
      <c r="AO380" s="39"/>
      <c r="AP380" s="39"/>
      <c r="AQ380" s="39"/>
      <c r="AR380" s="39"/>
      <c r="AS380" s="39"/>
      <c r="AT380" s="39"/>
      <c r="AU380" s="39"/>
      <c r="AW380" s="145" t="str">
        <f t="shared" si="143"/>
        <v/>
      </c>
      <c r="AX380" s="146" t="str">
        <f t="shared" si="144"/>
        <v/>
      </c>
      <c r="AY380" s="147" t="str">
        <f t="shared" si="145"/>
        <v xml:space="preserve"> </v>
      </c>
      <c r="AZ380" s="145" t="str">
        <f t="shared" si="146"/>
        <v/>
      </c>
      <c r="BA380" s="146" t="str">
        <f t="shared" si="147"/>
        <v/>
      </c>
      <c r="BB380" s="147" t="str">
        <f t="shared" si="148"/>
        <v xml:space="preserve"> </v>
      </c>
      <c r="BC380" s="145" t="str">
        <f t="shared" si="149"/>
        <v/>
      </c>
      <c r="BD380" s="146" t="str">
        <f t="shared" si="150"/>
        <v/>
      </c>
      <c r="BE380" s="147" t="str">
        <f t="shared" si="151"/>
        <v xml:space="preserve"> </v>
      </c>
      <c r="BF380" s="145" t="str">
        <f t="shared" si="152"/>
        <v/>
      </c>
      <c r="BG380" s="146" t="str">
        <f t="shared" si="153"/>
        <v/>
      </c>
      <c r="BH380" s="148" t="str">
        <f t="shared" si="154"/>
        <v xml:space="preserve"> </v>
      </c>
      <c r="BI380" s="69" t="str">
        <f t="shared" si="155"/>
        <v/>
      </c>
      <c r="BJ380" s="70" t="str">
        <f t="shared" si="156"/>
        <v/>
      </c>
      <c r="BK380" s="142" t="str">
        <f t="shared" si="157"/>
        <v xml:space="preserve"> </v>
      </c>
      <c r="BL380" s="104"/>
      <c r="BM380" s="68">
        <f>COUNTIF('Student Tracking'!G379:N379,"&gt;=1")</f>
        <v>0</v>
      </c>
      <c r="BN380" s="104">
        <f>COUNTIF('Student Tracking'!G379:N379,"0")</f>
        <v>0</v>
      </c>
      <c r="BO380" s="85">
        <f t="shared" si="158"/>
        <v>0</v>
      </c>
      <c r="BP380" s="104" t="str">
        <f t="shared" si="136"/>
        <v/>
      </c>
      <c r="BQ380" s="104" t="str">
        <f t="shared" si="137"/>
        <v/>
      </c>
      <c r="BR380" s="104" t="str">
        <f t="shared" si="159"/>
        <v/>
      </c>
      <c r="BS380" s="303" t="str">
        <f t="shared" si="160"/>
        <v/>
      </c>
      <c r="BT380" s="104"/>
      <c r="BU380" s="68" t="str">
        <f t="shared" si="138"/>
        <v/>
      </c>
      <c r="BV380" s="91" t="str">
        <f t="shared" si="139"/>
        <v/>
      </c>
      <c r="BW380" s="91" t="str">
        <f t="shared" si="140"/>
        <v/>
      </c>
      <c r="BX380" s="91" t="str">
        <f t="shared" si="141"/>
        <v/>
      </c>
      <c r="BY380" s="91" t="str">
        <f t="shared" si="142"/>
        <v/>
      </c>
    </row>
    <row r="381" spans="1:77" x14ac:dyDescent="0.35">
      <c r="A381" s="73">
        <f>'Student Tracking'!A380</f>
        <v>0</v>
      </c>
      <c r="B381" s="73">
        <f>'Student Tracking'!B380</f>
        <v>0</v>
      </c>
      <c r="C381" s="74">
        <f>'Student Tracking'!D380</f>
        <v>0</v>
      </c>
      <c r="D381" s="184" t="str">
        <f>IF('Student Tracking'!E380,'Student Tracking'!E380,"")</f>
        <v/>
      </c>
      <c r="E381" s="184" t="str">
        <f>IF('Student Tracking'!F380,'Student Tracking'!F380,"")</f>
        <v/>
      </c>
      <c r="F381" s="182"/>
      <c r="G381" s="40"/>
      <c r="H381" s="40"/>
      <c r="I381" s="40"/>
      <c r="J381" s="40"/>
      <c r="K381" s="40"/>
      <c r="L381" s="40"/>
      <c r="M381" s="40"/>
      <c r="N381" s="40"/>
      <c r="O381" s="40"/>
      <c r="P381" s="40"/>
      <c r="Q381" s="40"/>
      <c r="R381" s="40"/>
      <c r="S381" s="40"/>
      <c r="T381" s="40"/>
      <c r="U381" s="40"/>
      <c r="V381" s="40"/>
      <c r="W381" s="40"/>
      <c r="X381" s="40"/>
      <c r="Y381" s="40"/>
      <c r="Z381" s="40"/>
      <c r="AA381" s="182"/>
      <c r="AB381" s="40"/>
      <c r="AC381" s="40"/>
      <c r="AD381" s="40"/>
      <c r="AE381" s="40"/>
      <c r="AF381" s="40"/>
      <c r="AG381" s="40"/>
      <c r="AH381" s="40"/>
      <c r="AI381" s="40"/>
      <c r="AJ381" s="40"/>
      <c r="AK381" s="40"/>
      <c r="AL381" s="40"/>
      <c r="AM381" s="40"/>
      <c r="AN381" s="40"/>
      <c r="AO381" s="40"/>
      <c r="AP381" s="40"/>
      <c r="AQ381" s="40"/>
      <c r="AR381" s="40"/>
      <c r="AS381" s="40"/>
      <c r="AT381" s="40"/>
      <c r="AU381" s="40"/>
      <c r="AW381" s="145" t="str">
        <f t="shared" si="143"/>
        <v/>
      </c>
      <c r="AX381" s="146" t="str">
        <f t="shared" si="144"/>
        <v/>
      </c>
      <c r="AY381" s="147" t="str">
        <f t="shared" si="145"/>
        <v xml:space="preserve"> </v>
      </c>
      <c r="AZ381" s="145" t="str">
        <f t="shared" si="146"/>
        <v/>
      </c>
      <c r="BA381" s="146" t="str">
        <f t="shared" si="147"/>
        <v/>
      </c>
      <c r="BB381" s="147" t="str">
        <f t="shared" si="148"/>
        <v xml:space="preserve"> </v>
      </c>
      <c r="BC381" s="145" t="str">
        <f t="shared" si="149"/>
        <v/>
      </c>
      <c r="BD381" s="146" t="str">
        <f t="shared" si="150"/>
        <v/>
      </c>
      <c r="BE381" s="147" t="str">
        <f t="shared" si="151"/>
        <v xml:space="preserve"> </v>
      </c>
      <c r="BF381" s="145" t="str">
        <f t="shared" si="152"/>
        <v/>
      </c>
      <c r="BG381" s="146" t="str">
        <f t="shared" si="153"/>
        <v/>
      </c>
      <c r="BH381" s="148" t="str">
        <f t="shared" si="154"/>
        <v xml:space="preserve"> </v>
      </c>
      <c r="BI381" s="69" t="str">
        <f t="shared" si="155"/>
        <v/>
      </c>
      <c r="BJ381" s="70" t="str">
        <f t="shared" si="156"/>
        <v/>
      </c>
      <c r="BK381" s="142" t="str">
        <f t="shared" si="157"/>
        <v xml:space="preserve"> </v>
      </c>
      <c r="BL381" s="104"/>
      <c r="BM381" s="68">
        <f>COUNTIF('Student Tracking'!G380:N380,"&gt;=1")</f>
        <v>0</v>
      </c>
      <c r="BN381" s="104">
        <f>COUNTIF('Student Tracking'!G380:N380,"0")</f>
        <v>0</v>
      </c>
      <c r="BO381" s="85">
        <f t="shared" si="158"/>
        <v>0</v>
      </c>
      <c r="BP381" s="104" t="str">
        <f t="shared" si="136"/>
        <v/>
      </c>
      <c r="BQ381" s="104" t="str">
        <f t="shared" si="137"/>
        <v/>
      </c>
      <c r="BR381" s="104" t="str">
        <f t="shared" si="159"/>
        <v/>
      </c>
      <c r="BS381" s="303" t="str">
        <f t="shared" si="160"/>
        <v/>
      </c>
      <c r="BT381" s="104"/>
      <c r="BU381" s="68" t="str">
        <f t="shared" si="138"/>
        <v/>
      </c>
      <c r="BV381" s="91" t="str">
        <f t="shared" si="139"/>
        <v/>
      </c>
      <c r="BW381" s="91" t="str">
        <f t="shared" si="140"/>
        <v/>
      </c>
      <c r="BX381" s="91" t="str">
        <f t="shared" si="141"/>
        <v/>
      </c>
      <c r="BY381" s="91" t="str">
        <f t="shared" si="142"/>
        <v/>
      </c>
    </row>
    <row r="382" spans="1:77" x14ac:dyDescent="0.35">
      <c r="A382" s="73">
        <f>'Student Tracking'!A381</f>
        <v>0</v>
      </c>
      <c r="B382" s="73">
        <f>'Student Tracking'!B381</f>
        <v>0</v>
      </c>
      <c r="C382" s="74">
        <f>'Student Tracking'!D381</f>
        <v>0</v>
      </c>
      <c r="D382" s="184" t="str">
        <f>IF('Student Tracking'!E381,'Student Tracking'!E381,"")</f>
        <v/>
      </c>
      <c r="E382" s="184" t="str">
        <f>IF('Student Tracking'!F381,'Student Tracking'!F381,"")</f>
        <v/>
      </c>
      <c r="F382" s="181"/>
      <c r="G382" s="39"/>
      <c r="H382" s="39"/>
      <c r="I382" s="39"/>
      <c r="J382" s="39"/>
      <c r="K382" s="39"/>
      <c r="L382" s="39"/>
      <c r="M382" s="39"/>
      <c r="N382" s="39"/>
      <c r="O382" s="39"/>
      <c r="P382" s="39"/>
      <c r="Q382" s="39"/>
      <c r="R382" s="39"/>
      <c r="S382" s="39"/>
      <c r="T382" s="39"/>
      <c r="U382" s="39"/>
      <c r="V382" s="39"/>
      <c r="W382" s="39"/>
      <c r="X382" s="39"/>
      <c r="Y382" s="39"/>
      <c r="Z382" s="39"/>
      <c r="AA382" s="181"/>
      <c r="AB382" s="39"/>
      <c r="AC382" s="39"/>
      <c r="AD382" s="39"/>
      <c r="AE382" s="39"/>
      <c r="AF382" s="39"/>
      <c r="AG382" s="39"/>
      <c r="AH382" s="39"/>
      <c r="AI382" s="39"/>
      <c r="AJ382" s="39"/>
      <c r="AK382" s="39"/>
      <c r="AL382" s="39"/>
      <c r="AM382" s="39"/>
      <c r="AN382" s="39"/>
      <c r="AO382" s="39"/>
      <c r="AP382" s="39"/>
      <c r="AQ382" s="39"/>
      <c r="AR382" s="39"/>
      <c r="AS382" s="39"/>
      <c r="AT382" s="39"/>
      <c r="AU382" s="39"/>
      <c r="AW382" s="145" t="str">
        <f t="shared" si="143"/>
        <v/>
      </c>
      <c r="AX382" s="146" t="str">
        <f t="shared" si="144"/>
        <v/>
      </c>
      <c r="AY382" s="147" t="str">
        <f t="shared" si="145"/>
        <v xml:space="preserve"> </v>
      </c>
      <c r="AZ382" s="145" t="str">
        <f t="shared" si="146"/>
        <v/>
      </c>
      <c r="BA382" s="146" t="str">
        <f t="shared" si="147"/>
        <v/>
      </c>
      <c r="BB382" s="147" t="str">
        <f t="shared" si="148"/>
        <v xml:space="preserve"> </v>
      </c>
      <c r="BC382" s="145" t="str">
        <f t="shared" si="149"/>
        <v/>
      </c>
      <c r="BD382" s="146" t="str">
        <f t="shared" si="150"/>
        <v/>
      </c>
      <c r="BE382" s="147" t="str">
        <f t="shared" si="151"/>
        <v xml:space="preserve"> </v>
      </c>
      <c r="BF382" s="145" t="str">
        <f t="shared" si="152"/>
        <v/>
      </c>
      <c r="BG382" s="146" t="str">
        <f t="shared" si="153"/>
        <v/>
      </c>
      <c r="BH382" s="148" t="str">
        <f t="shared" si="154"/>
        <v xml:space="preserve"> </v>
      </c>
      <c r="BI382" s="69" t="str">
        <f t="shared" si="155"/>
        <v/>
      </c>
      <c r="BJ382" s="70" t="str">
        <f t="shared" si="156"/>
        <v/>
      </c>
      <c r="BK382" s="142" t="str">
        <f t="shared" si="157"/>
        <v xml:space="preserve"> </v>
      </c>
      <c r="BL382" s="104"/>
      <c r="BM382" s="68">
        <f>COUNTIF('Student Tracking'!G381:N381,"&gt;=1")</f>
        <v>0</v>
      </c>
      <c r="BN382" s="104">
        <f>COUNTIF('Student Tracking'!G381:N381,"0")</f>
        <v>0</v>
      </c>
      <c r="BO382" s="85">
        <f t="shared" si="158"/>
        <v>0</v>
      </c>
      <c r="BP382" s="104" t="str">
        <f t="shared" si="136"/>
        <v/>
      </c>
      <c r="BQ382" s="104" t="str">
        <f t="shared" si="137"/>
        <v/>
      </c>
      <c r="BR382" s="104" t="str">
        <f t="shared" si="159"/>
        <v/>
      </c>
      <c r="BS382" s="303" t="str">
        <f t="shared" si="160"/>
        <v/>
      </c>
      <c r="BT382" s="104"/>
      <c r="BU382" s="68" t="str">
        <f t="shared" si="138"/>
        <v/>
      </c>
      <c r="BV382" s="91" t="str">
        <f t="shared" si="139"/>
        <v/>
      </c>
      <c r="BW382" s="91" t="str">
        <f t="shared" si="140"/>
        <v/>
      </c>
      <c r="BX382" s="91" t="str">
        <f t="shared" si="141"/>
        <v/>
      </c>
      <c r="BY382" s="91" t="str">
        <f t="shared" si="142"/>
        <v/>
      </c>
    </row>
    <row r="383" spans="1:77" x14ac:dyDescent="0.35">
      <c r="A383" s="73">
        <f>'Student Tracking'!A382</f>
        <v>0</v>
      </c>
      <c r="B383" s="73">
        <f>'Student Tracking'!B382</f>
        <v>0</v>
      </c>
      <c r="C383" s="74">
        <f>'Student Tracking'!D382</f>
        <v>0</v>
      </c>
      <c r="D383" s="184" t="str">
        <f>IF('Student Tracking'!E382,'Student Tracking'!E382,"")</f>
        <v/>
      </c>
      <c r="E383" s="184" t="str">
        <f>IF('Student Tracking'!F382,'Student Tracking'!F382,"")</f>
        <v/>
      </c>
      <c r="F383" s="182"/>
      <c r="G383" s="40"/>
      <c r="H383" s="40"/>
      <c r="I383" s="40"/>
      <c r="J383" s="40"/>
      <c r="K383" s="40"/>
      <c r="L383" s="40"/>
      <c r="M383" s="40"/>
      <c r="N383" s="40"/>
      <c r="O383" s="40"/>
      <c r="P383" s="40"/>
      <c r="Q383" s="40"/>
      <c r="R383" s="40"/>
      <c r="S383" s="40"/>
      <c r="T383" s="40"/>
      <c r="U383" s="40"/>
      <c r="V383" s="40"/>
      <c r="W383" s="40"/>
      <c r="X383" s="40"/>
      <c r="Y383" s="40"/>
      <c r="Z383" s="40"/>
      <c r="AA383" s="182"/>
      <c r="AB383" s="40"/>
      <c r="AC383" s="40"/>
      <c r="AD383" s="40"/>
      <c r="AE383" s="40"/>
      <c r="AF383" s="40"/>
      <c r="AG383" s="40"/>
      <c r="AH383" s="40"/>
      <c r="AI383" s="40"/>
      <c r="AJ383" s="40"/>
      <c r="AK383" s="40"/>
      <c r="AL383" s="40"/>
      <c r="AM383" s="40"/>
      <c r="AN383" s="40"/>
      <c r="AO383" s="40"/>
      <c r="AP383" s="40"/>
      <c r="AQ383" s="40"/>
      <c r="AR383" s="40"/>
      <c r="AS383" s="40"/>
      <c r="AT383" s="40"/>
      <c r="AU383" s="40"/>
      <c r="AW383" s="145" t="str">
        <f t="shared" si="143"/>
        <v/>
      </c>
      <c r="AX383" s="146" t="str">
        <f t="shared" si="144"/>
        <v/>
      </c>
      <c r="AY383" s="147" t="str">
        <f t="shared" si="145"/>
        <v xml:space="preserve"> </v>
      </c>
      <c r="AZ383" s="145" t="str">
        <f t="shared" si="146"/>
        <v/>
      </c>
      <c r="BA383" s="146" t="str">
        <f t="shared" si="147"/>
        <v/>
      </c>
      <c r="BB383" s="147" t="str">
        <f t="shared" si="148"/>
        <v xml:space="preserve"> </v>
      </c>
      <c r="BC383" s="145" t="str">
        <f t="shared" si="149"/>
        <v/>
      </c>
      <c r="BD383" s="146" t="str">
        <f t="shared" si="150"/>
        <v/>
      </c>
      <c r="BE383" s="147" t="str">
        <f t="shared" si="151"/>
        <v xml:space="preserve"> </v>
      </c>
      <c r="BF383" s="145" t="str">
        <f t="shared" si="152"/>
        <v/>
      </c>
      <c r="BG383" s="146" t="str">
        <f t="shared" si="153"/>
        <v/>
      </c>
      <c r="BH383" s="148" t="str">
        <f t="shared" si="154"/>
        <v xml:space="preserve"> </v>
      </c>
      <c r="BI383" s="69" t="str">
        <f t="shared" si="155"/>
        <v/>
      </c>
      <c r="BJ383" s="70" t="str">
        <f t="shared" si="156"/>
        <v/>
      </c>
      <c r="BK383" s="142" t="str">
        <f t="shared" si="157"/>
        <v xml:space="preserve"> </v>
      </c>
      <c r="BL383" s="104"/>
      <c r="BM383" s="68">
        <f>COUNTIF('Student Tracking'!G382:N382,"&gt;=1")</f>
        <v>0</v>
      </c>
      <c r="BN383" s="104">
        <f>COUNTIF('Student Tracking'!G382:N382,"0")</f>
        <v>0</v>
      </c>
      <c r="BO383" s="85">
        <f t="shared" si="158"/>
        <v>0</v>
      </c>
      <c r="BP383" s="104" t="str">
        <f t="shared" si="136"/>
        <v/>
      </c>
      <c r="BQ383" s="104" t="str">
        <f t="shared" si="137"/>
        <v/>
      </c>
      <c r="BR383" s="104" t="str">
        <f t="shared" si="159"/>
        <v/>
      </c>
      <c r="BS383" s="303" t="str">
        <f t="shared" si="160"/>
        <v/>
      </c>
      <c r="BT383" s="104"/>
      <c r="BU383" s="68" t="str">
        <f t="shared" si="138"/>
        <v/>
      </c>
      <c r="BV383" s="91" t="str">
        <f t="shared" si="139"/>
        <v/>
      </c>
      <c r="BW383" s="91" t="str">
        <f t="shared" si="140"/>
        <v/>
      </c>
      <c r="BX383" s="91" t="str">
        <f t="shared" si="141"/>
        <v/>
      </c>
      <c r="BY383" s="91" t="str">
        <f t="shared" si="142"/>
        <v/>
      </c>
    </row>
    <row r="384" spans="1:77" x14ac:dyDescent="0.35">
      <c r="A384" s="73">
        <f>'Student Tracking'!A383</f>
        <v>0</v>
      </c>
      <c r="B384" s="73">
        <f>'Student Tracking'!B383</f>
        <v>0</v>
      </c>
      <c r="C384" s="74">
        <f>'Student Tracking'!D383</f>
        <v>0</v>
      </c>
      <c r="D384" s="184" t="str">
        <f>IF('Student Tracking'!E383,'Student Tracking'!E383,"")</f>
        <v/>
      </c>
      <c r="E384" s="184" t="str">
        <f>IF('Student Tracking'!F383,'Student Tracking'!F383,"")</f>
        <v/>
      </c>
      <c r="F384" s="181"/>
      <c r="G384" s="39"/>
      <c r="H384" s="39"/>
      <c r="I384" s="39"/>
      <c r="J384" s="39"/>
      <c r="K384" s="39"/>
      <c r="L384" s="39"/>
      <c r="M384" s="39"/>
      <c r="N384" s="39"/>
      <c r="O384" s="39"/>
      <c r="P384" s="39"/>
      <c r="Q384" s="39"/>
      <c r="R384" s="39"/>
      <c r="S384" s="39"/>
      <c r="T384" s="39"/>
      <c r="U384" s="39"/>
      <c r="V384" s="39"/>
      <c r="W384" s="39"/>
      <c r="X384" s="39"/>
      <c r="Y384" s="39"/>
      <c r="Z384" s="39"/>
      <c r="AA384" s="181"/>
      <c r="AB384" s="39"/>
      <c r="AC384" s="39"/>
      <c r="AD384" s="39"/>
      <c r="AE384" s="39"/>
      <c r="AF384" s="39"/>
      <c r="AG384" s="39"/>
      <c r="AH384" s="39"/>
      <c r="AI384" s="39"/>
      <c r="AJ384" s="39"/>
      <c r="AK384" s="39"/>
      <c r="AL384" s="39"/>
      <c r="AM384" s="39"/>
      <c r="AN384" s="39"/>
      <c r="AO384" s="39"/>
      <c r="AP384" s="39"/>
      <c r="AQ384" s="39"/>
      <c r="AR384" s="39"/>
      <c r="AS384" s="39"/>
      <c r="AT384" s="39"/>
      <c r="AU384" s="39"/>
      <c r="AW384" s="145" t="str">
        <f t="shared" si="143"/>
        <v/>
      </c>
      <c r="AX384" s="146" t="str">
        <f t="shared" si="144"/>
        <v/>
      </c>
      <c r="AY384" s="147" t="str">
        <f t="shared" si="145"/>
        <v xml:space="preserve"> </v>
      </c>
      <c r="AZ384" s="145" t="str">
        <f t="shared" si="146"/>
        <v/>
      </c>
      <c r="BA384" s="146" t="str">
        <f t="shared" si="147"/>
        <v/>
      </c>
      <c r="BB384" s="147" t="str">
        <f t="shared" si="148"/>
        <v xml:space="preserve"> </v>
      </c>
      <c r="BC384" s="145" t="str">
        <f t="shared" si="149"/>
        <v/>
      </c>
      <c r="BD384" s="146" t="str">
        <f t="shared" si="150"/>
        <v/>
      </c>
      <c r="BE384" s="147" t="str">
        <f t="shared" si="151"/>
        <v xml:space="preserve"> </v>
      </c>
      <c r="BF384" s="145" t="str">
        <f t="shared" si="152"/>
        <v/>
      </c>
      <c r="BG384" s="146" t="str">
        <f t="shared" si="153"/>
        <v/>
      </c>
      <c r="BH384" s="148" t="str">
        <f t="shared" si="154"/>
        <v xml:space="preserve"> </v>
      </c>
      <c r="BI384" s="69" t="str">
        <f t="shared" si="155"/>
        <v/>
      </c>
      <c r="BJ384" s="70" t="str">
        <f t="shared" si="156"/>
        <v/>
      </c>
      <c r="BK384" s="142" t="str">
        <f t="shared" si="157"/>
        <v xml:space="preserve"> </v>
      </c>
      <c r="BL384" s="104"/>
      <c r="BM384" s="68">
        <f>COUNTIF('Student Tracking'!G383:N383,"&gt;=1")</f>
        <v>0</v>
      </c>
      <c r="BN384" s="104">
        <f>COUNTIF('Student Tracking'!G383:N383,"0")</f>
        <v>0</v>
      </c>
      <c r="BO384" s="85">
        <f t="shared" si="158"/>
        <v>0</v>
      </c>
      <c r="BP384" s="104" t="str">
        <f t="shared" si="136"/>
        <v/>
      </c>
      <c r="BQ384" s="104" t="str">
        <f t="shared" si="137"/>
        <v/>
      </c>
      <c r="BR384" s="104" t="str">
        <f t="shared" si="159"/>
        <v/>
      </c>
      <c r="BS384" s="303" t="str">
        <f t="shared" si="160"/>
        <v/>
      </c>
      <c r="BT384" s="104"/>
      <c r="BU384" s="68" t="str">
        <f t="shared" si="138"/>
        <v/>
      </c>
      <c r="BV384" s="91" t="str">
        <f t="shared" si="139"/>
        <v/>
      </c>
      <c r="BW384" s="91" t="str">
        <f t="shared" si="140"/>
        <v/>
      </c>
      <c r="BX384" s="91" t="str">
        <f t="shared" si="141"/>
        <v/>
      </c>
      <c r="BY384" s="91" t="str">
        <f t="shared" si="142"/>
        <v/>
      </c>
    </row>
    <row r="385" spans="1:77" x14ac:dyDescent="0.35">
      <c r="A385" s="73">
        <f>'Student Tracking'!A384</f>
        <v>0</v>
      </c>
      <c r="B385" s="73">
        <f>'Student Tracking'!B384</f>
        <v>0</v>
      </c>
      <c r="C385" s="74">
        <f>'Student Tracking'!D384</f>
        <v>0</v>
      </c>
      <c r="D385" s="184" t="str">
        <f>IF('Student Tracking'!E384,'Student Tracking'!E384,"")</f>
        <v/>
      </c>
      <c r="E385" s="184" t="str">
        <f>IF('Student Tracking'!F384,'Student Tracking'!F384,"")</f>
        <v/>
      </c>
      <c r="F385" s="182"/>
      <c r="G385" s="40"/>
      <c r="H385" s="40"/>
      <c r="I385" s="40"/>
      <c r="J385" s="40"/>
      <c r="K385" s="40"/>
      <c r="L385" s="40"/>
      <c r="M385" s="40"/>
      <c r="N385" s="40"/>
      <c r="O385" s="40"/>
      <c r="P385" s="40"/>
      <c r="Q385" s="40"/>
      <c r="R385" s="40"/>
      <c r="S385" s="40"/>
      <c r="T385" s="40"/>
      <c r="U385" s="40"/>
      <c r="V385" s="40"/>
      <c r="W385" s="40"/>
      <c r="X385" s="40"/>
      <c r="Y385" s="40"/>
      <c r="Z385" s="40"/>
      <c r="AA385" s="182"/>
      <c r="AB385" s="40"/>
      <c r="AC385" s="40"/>
      <c r="AD385" s="40"/>
      <c r="AE385" s="40"/>
      <c r="AF385" s="40"/>
      <c r="AG385" s="40"/>
      <c r="AH385" s="40"/>
      <c r="AI385" s="40"/>
      <c r="AJ385" s="40"/>
      <c r="AK385" s="40"/>
      <c r="AL385" s="40"/>
      <c r="AM385" s="40"/>
      <c r="AN385" s="40"/>
      <c r="AO385" s="40"/>
      <c r="AP385" s="40"/>
      <c r="AQ385" s="40"/>
      <c r="AR385" s="40"/>
      <c r="AS385" s="40"/>
      <c r="AT385" s="40"/>
      <c r="AU385" s="40"/>
      <c r="AW385" s="145" t="str">
        <f t="shared" si="143"/>
        <v/>
      </c>
      <c r="AX385" s="146" t="str">
        <f t="shared" si="144"/>
        <v/>
      </c>
      <c r="AY385" s="147" t="str">
        <f t="shared" si="145"/>
        <v xml:space="preserve"> </v>
      </c>
      <c r="AZ385" s="145" t="str">
        <f t="shared" si="146"/>
        <v/>
      </c>
      <c r="BA385" s="146" t="str">
        <f t="shared" si="147"/>
        <v/>
      </c>
      <c r="BB385" s="147" t="str">
        <f t="shared" si="148"/>
        <v xml:space="preserve"> </v>
      </c>
      <c r="BC385" s="145" t="str">
        <f t="shared" si="149"/>
        <v/>
      </c>
      <c r="BD385" s="146" t="str">
        <f t="shared" si="150"/>
        <v/>
      </c>
      <c r="BE385" s="147" t="str">
        <f t="shared" si="151"/>
        <v xml:space="preserve"> </v>
      </c>
      <c r="BF385" s="145" t="str">
        <f t="shared" si="152"/>
        <v/>
      </c>
      <c r="BG385" s="146" t="str">
        <f t="shared" si="153"/>
        <v/>
      </c>
      <c r="BH385" s="148" t="str">
        <f t="shared" si="154"/>
        <v xml:space="preserve"> </v>
      </c>
      <c r="BI385" s="69" t="str">
        <f t="shared" si="155"/>
        <v/>
      </c>
      <c r="BJ385" s="70" t="str">
        <f t="shared" si="156"/>
        <v/>
      </c>
      <c r="BK385" s="142" t="str">
        <f t="shared" si="157"/>
        <v xml:space="preserve"> </v>
      </c>
      <c r="BL385" s="104"/>
      <c r="BM385" s="68">
        <f>COUNTIF('Student Tracking'!G384:N384,"&gt;=1")</f>
        <v>0</v>
      </c>
      <c r="BN385" s="104">
        <f>COUNTIF('Student Tracking'!G384:N384,"0")</f>
        <v>0</v>
      </c>
      <c r="BO385" s="85">
        <f t="shared" si="158"/>
        <v>0</v>
      </c>
      <c r="BP385" s="104" t="str">
        <f t="shared" si="136"/>
        <v/>
      </c>
      <c r="BQ385" s="104" t="str">
        <f t="shared" si="137"/>
        <v/>
      </c>
      <c r="BR385" s="104" t="str">
        <f t="shared" si="159"/>
        <v/>
      </c>
      <c r="BS385" s="303" t="str">
        <f t="shared" si="160"/>
        <v/>
      </c>
      <c r="BT385" s="104"/>
      <c r="BU385" s="68" t="str">
        <f t="shared" si="138"/>
        <v/>
      </c>
      <c r="BV385" s="91" t="str">
        <f t="shared" si="139"/>
        <v/>
      </c>
      <c r="BW385" s="91" t="str">
        <f t="shared" si="140"/>
        <v/>
      </c>
      <c r="BX385" s="91" t="str">
        <f t="shared" si="141"/>
        <v/>
      </c>
      <c r="BY385" s="91" t="str">
        <f t="shared" si="142"/>
        <v/>
      </c>
    </row>
    <row r="386" spans="1:77" x14ac:dyDescent="0.35">
      <c r="A386" s="73">
        <f>'Student Tracking'!A385</f>
        <v>0</v>
      </c>
      <c r="B386" s="73">
        <f>'Student Tracking'!B385</f>
        <v>0</v>
      </c>
      <c r="C386" s="74">
        <f>'Student Tracking'!D385</f>
        <v>0</v>
      </c>
      <c r="D386" s="184" t="str">
        <f>IF('Student Tracking'!E385,'Student Tracking'!E385,"")</f>
        <v/>
      </c>
      <c r="E386" s="184" t="str">
        <f>IF('Student Tracking'!F385,'Student Tracking'!F385,"")</f>
        <v/>
      </c>
      <c r="F386" s="181"/>
      <c r="G386" s="39"/>
      <c r="H386" s="39"/>
      <c r="I386" s="39"/>
      <c r="J386" s="39"/>
      <c r="K386" s="39"/>
      <c r="L386" s="39"/>
      <c r="M386" s="39"/>
      <c r="N386" s="39"/>
      <c r="O386" s="39"/>
      <c r="P386" s="39"/>
      <c r="Q386" s="39"/>
      <c r="R386" s="39"/>
      <c r="S386" s="39"/>
      <c r="T386" s="39"/>
      <c r="U386" s="39"/>
      <c r="V386" s="39"/>
      <c r="W386" s="39"/>
      <c r="X386" s="39"/>
      <c r="Y386" s="39"/>
      <c r="Z386" s="39"/>
      <c r="AA386" s="181"/>
      <c r="AB386" s="39"/>
      <c r="AC386" s="39"/>
      <c r="AD386" s="39"/>
      <c r="AE386" s="39"/>
      <c r="AF386" s="39"/>
      <c r="AG386" s="39"/>
      <c r="AH386" s="39"/>
      <c r="AI386" s="39"/>
      <c r="AJ386" s="39"/>
      <c r="AK386" s="39"/>
      <c r="AL386" s="39"/>
      <c r="AM386" s="39"/>
      <c r="AN386" s="39"/>
      <c r="AO386" s="39"/>
      <c r="AP386" s="39"/>
      <c r="AQ386" s="39"/>
      <c r="AR386" s="39"/>
      <c r="AS386" s="39"/>
      <c r="AT386" s="39"/>
      <c r="AU386" s="39"/>
      <c r="AW386" s="145" t="str">
        <f t="shared" si="143"/>
        <v/>
      </c>
      <c r="AX386" s="146" t="str">
        <f t="shared" si="144"/>
        <v/>
      </c>
      <c r="AY386" s="147" t="str">
        <f t="shared" si="145"/>
        <v xml:space="preserve"> </v>
      </c>
      <c r="AZ386" s="145" t="str">
        <f t="shared" si="146"/>
        <v/>
      </c>
      <c r="BA386" s="146" t="str">
        <f t="shared" si="147"/>
        <v/>
      </c>
      <c r="BB386" s="147" t="str">
        <f t="shared" si="148"/>
        <v xml:space="preserve"> </v>
      </c>
      <c r="BC386" s="145" t="str">
        <f t="shared" si="149"/>
        <v/>
      </c>
      <c r="BD386" s="146" t="str">
        <f t="shared" si="150"/>
        <v/>
      </c>
      <c r="BE386" s="147" t="str">
        <f t="shared" si="151"/>
        <v xml:space="preserve"> </v>
      </c>
      <c r="BF386" s="145" t="str">
        <f t="shared" si="152"/>
        <v/>
      </c>
      <c r="BG386" s="146" t="str">
        <f t="shared" si="153"/>
        <v/>
      </c>
      <c r="BH386" s="148" t="str">
        <f t="shared" si="154"/>
        <v xml:space="preserve"> </v>
      </c>
      <c r="BI386" s="69" t="str">
        <f t="shared" si="155"/>
        <v/>
      </c>
      <c r="BJ386" s="70" t="str">
        <f t="shared" si="156"/>
        <v/>
      </c>
      <c r="BK386" s="142" t="str">
        <f t="shared" si="157"/>
        <v xml:space="preserve"> </v>
      </c>
      <c r="BL386" s="104"/>
      <c r="BM386" s="68">
        <f>COUNTIF('Student Tracking'!G385:N385,"&gt;=1")</f>
        <v>0</v>
      </c>
      <c r="BN386" s="104">
        <f>COUNTIF('Student Tracking'!G385:N385,"0")</f>
        <v>0</v>
      </c>
      <c r="BO386" s="85">
        <f t="shared" si="158"/>
        <v>0</v>
      </c>
      <c r="BP386" s="104" t="str">
        <f t="shared" si="136"/>
        <v/>
      </c>
      <c r="BQ386" s="104" t="str">
        <f t="shared" si="137"/>
        <v/>
      </c>
      <c r="BR386" s="104" t="str">
        <f t="shared" si="159"/>
        <v/>
      </c>
      <c r="BS386" s="303" t="str">
        <f t="shared" si="160"/>
        <v/>
      </c>
      <c r="BT386" s="104"/>
      <c r="BU386" s="68" t="str">
        <f t="shared" si="138"/>
        <v/>
      </c>
      <c r="BV386" s="91" t="str">
        <f t="shared" si="139"/>
        <v/>
      </c>
      <c r="BW386" s="91" t="str">
        <f t="shared" si="140"/>
        <v/>
      </c>
      <c r="BX386" s="91" t="str">
        <f t="shared" si="141"/>
        <v/>
      </c>
      <c r="BY386" s="91" t="str">
        <f t="shared" si="142"/>
        <v/>
      </c>
    </row>
    <row r="387" spans="1:77" x14ac:dyDescent="0.35">
      <c r="A387" s="73">
        <f>'Student Tracking'!A386</f>
        <v>0</v>
      </c>
      <c r="B387" s="73">
        <f>'Student Tracking'!B386</f>
        <v>0</v>
      </c>
      <c r="C387" s="74">
        <f>'Student Tracking'!D386</f>
        <v>0</v>
      </c>
      <c r="D387" s="184" t="str">
        <f>IF('Student Tracking'!E386,'Student Tracking'!E386,"")</f>
        <v/>
      </c>
      <c r="E387" s="184" t="str">
        <f>IF('Student Tracking'!F386,'Student Tracking'!F386,"")</f>
        <v/>
      </c>
      <c r="F387" s="182"/>
      <c r="G387" s="40"/>
      <c r="H387" s="40"/>
      <c r="I387" s="40"/>
      <c r="J387" s="40"/>
      <c r="K387" s="40"/>
      <c r="L387" s="40"/>
      <c r="M387" s="40"/>
      <c r="N387" s="40"/>
      <c r="O387" s="40"/>
      <c r="P387" s="40"/>
      <c r="Q387" s="40"/>
      <c r="R387" s="40"/>
      <c r="S387" s="40"/>
      <c r="T387" s="40"/>
      <c r="U387" s="40"/>
      <c r="V387" s="40"/>
      <c r="W387" s="40"/>
      <c r="X387" s="40"/>
      <c r="Y387" s="40"/>
      <c r="Z387" s="40"/>
      <c r="AA387" s="182"/>
      <c r="AB387" s="40"/>
      <c r="AC387" s="40"/>
      <c r="AD387" s="40"/>
      <c r="AE387" s="40"/>
      <c r="AF387" s="40"/>
      <c r="AG387" s="40"/>
      <c r="AH387" s="40"/>
      <c r="AI387" s="40"/>
      <c r="AJ387" s="40"/>
      <c r="AK387" s="40"/>
      <c r="AL387" s="40"/>
      <c r="AM387" s="40"/>
      <c r="AN387" s="40"/>
      <c r="AO387" s="40"/>
      <c r="AP387" s="40"/>
      <c r="AQ387" s="40"/>
      <c r="AR387" s="40"/>
      <c r="AS387" s="40"/>
      <c r="AT387" s="40"/>
      <c r="AU387" s="40"/>
      <c r="AW387" s="145" t="str">
        <f t="shared" si="143"/>
        <v/>
      </c>
      <c r="AX387" s="146" t="str">
        <f t="shared" si="144"/>
        <v/>
      </c>
      <c r="AY387" s="147" t="str">
        <f t="shared" si="145"/>
        <v xml:space="preserve"> </v>
      </c>
      <c r="AZ387" s="145" t="str">
        <f t="shared" si="146"/>
        <v/>
      </c>
      <c r="BA387" s="146" t="str">
        <f t="shared" si="147"/>
        <v/>
      </c>
      <c r="BB387" s="147" t="str">
        <f t="shared" si="148"/>
        <v xml:space="preserve"> </v>
      </c>
      <c r="BC387" s="145" t="str">
        <f t="shared" si="149"/>
        <v/>
      </c>
      <c r="BD387" s="146" t="str">
        <f t="shared" si="150"/>
        <v/>
      </c>
      <c r="BE387" s="147" t="str">
        <f t="shared" si="151"/>
        <v xml:space="preserve"> </v>
      </c>
      <c r="BF387" s="145" t="str">
        <f t="shared" si="152"/>
        <v/>
      </c>
      <c r="BG387" s="146" t="str">
        <f t="shared" si="153"/>
        <v/>
      </c>
      <c r="BH387" s="148" t="str">
        <f t="shared" si="154"/>
        <v xml:space="preserve"> </v>
      </c>
      <c r="BI387" s="69" t="str">
        <f t="shared" si="155"/>
        <v/>
      </c>
      <c r="BJ387" s="70" t="str">
        <f t="shared" si="156"/>
        <v/>
      </c>
      <c r="BK387" s="142" t="str">
        <f t="shared" si="157"/>
        <v xml:space="preserve"> </v>
      </c>
      <c r="BL387" s="104"/>
      <c r="BM387" s="68">
        <f>COUNTIF('Student Tracking'!G386:N386,"&gt;=1")</f>
        <v>0</v>
      </c>
      <c r="BN387" s="104">
        <f>COUNTIF('Student Tracking'!G386:N386,"0")</f>
        <v>0</v>
      </c>
      <c r="BO387" s="85">
        <f t="shared" si="158"/>
        <v>0</v>
      </c>
      <c r="BP387" s="104" t="str">
        <f t="shared" si="136"/>
        <v/>
      </c>
      <c r="BQ387" s="104" t="str">
        <f t="shared" si="137"/>
        <v/>
      </c>
      <c r="BR387" s="104" t="str">
        <f t="shared" si="159"/>
        <v/>
      </c>
      <c r="BS387" s="303" t="str">
        <f t="shared" si="160"/>
        <v/>
      </c>
      <c r="BT387" s="104"/>
      <c r="BU387" s="68" t="str">
        <f t="shared" si="138"/>
        <v/>
      </c>
      <c r="BV387" s="91" t="str">
        <f t="shared" si="139"/>
        <v/>
      </c>
      <c r="BW387" s="91" t="str">
        <f t="shared" si="140"/>
        <v/>
      </c>
      <c r="BX387" s="91" t="str">
        <f t="shared" si="141"/>
        <v/>
      </c>
      <c r="BY387" s="91" t="str">
        <f t="shared" si="142"/>
        <v/>
      </c>
    </row>
    <row r="388" spans="1:77" x14ac:dyDescent="0.35">
      <c r="A388" s="73">
        <f>'Student Tracking'!A387</f>
        <v>0</v>
      </c>
      <c r="B388" s="73">
        <f>'Student Tracking'!B387</f>
        <v>0</v>
      </c>
      <c r="C388" s="74">
        <f>'Student Tracking'!D387</f>
        <v>0</v>
      </c>
      <c r="D388" s="184" t="str">
        <f>IF('Student Tracking'!E387,'Student Tracking'!E387,"")</f>
        <v/>
      </c>
      <c r="E388" s="184" t="str">
        <f>IF('Student Tracking'!F387,'Student Tracking'!F387,"")</f>
        <v/>
      </c>
      <c r="F388" s="181"/>
      <c r="G388" s="39"/>
      <c r="H388" s="39"/>
      <c r="I388" s="39"/>
      <c r="J388" s="39"/>
      <c r="K388" s="39"/>
      <c r="L388" s="39"/>
      <c r="M388" s="39"/>
      <c r="N388" s="39"/>
      <c r="O388" s="39"/>
      <c r="P388" s="39"/>
      <c r="Q388" s="39"/>
      <c r="R388" s="39"/>
      <c r="S388" s="39"/>
      <c r="T388" s="39"/>
      <c r="U388" s="39"/>
      <c r="V388" s="39"/>
      <c r="W388" s="39"/>
      <c r="X388" s="39"/>
      <c r="Y388" s="39"/>
      <c r="Z388" s="39"/>
      <c r="AA388" s="181"/>
      <c r="AB388" s="39"/>
      <c r="AC388" s="39"/>
      <c r="AD388" s="39"/>
      <c r="AE388" s="39"/>
      <c r="AF388" s="39"/>
      <c r="AG388" s="39"/>
      <c r="AH388" s="39"/>
      <c r="AI388" s="39"/>
      <c r="AJ388" s="39"/>
      <c r="AK388" s="39"/>
      <c r="AL388" s="39"/>
      <c r="AM388" s="39"/>
      <c r="AN388" s="39"/>
      <c r="AO388" s="39"/>
      <c r="AP388" s="39"/>
      <c r="AQ388" s="39"/>
      <c r="AR388" s="39"/>
      <c r="AS388" s="39"/>
      <c r="AT388" s="39"/>
      <c r="AU388" s="39"/>
      <c r="AW388" s="145" t="str">
        <f t="shared" si="143"/>
        <v/>
      </c>
      <c r="AX388" s="146" t="str">
        <f t="shared" si="144"/>
        <v/>
      </c>
      <c r="AY388" s="147" t="str">
        <f t="shared" si="145"/>
        <v xml:space="preserve"> </v>
      </c>
      <c r="AZ388" s="145" t="str">
        <f t="shared" si="146"/>
        <v/>
      </c>
      <c r="BA388" s="146" t="str">
        <f t="shared" si="147"/>
        <v/>
      </c>
      <c r="BB388" s="147" t="str">
        <f t="shared" si="148"/>
        <v xml:space="preserve"> </v>
      </c>
      <c r="BC388" s="145" t="str">
        <f t="shared" si="149"/>
        <v/>
      </c>
      <c r="BD388" s="146" t="str">
        <f t="shared" si="150"/>
        <v/>
      </c>
      <c r="BE388" s="147" t="str">
        <f t="shared" si="151"/>
        <v xml:space="preserve"> </v>
      </c>
      <c r="BF388" s="145" t="str">
        <f t="shared" si="152"/>
        <v/>
      </c>
      <c r="BG388" s="146" t="str">
        <f t="shared" si="153"/>
        <v/>
      </c>
      <c r="BH388" s="148" t="str">
        <f t="shared" si="154"/>
        <v xml:space="preserve"> </v>
      </c>
      <c r="BI388" s="69" t="str">
        <f t="shared" si="155"/>
        <v/>
      </c>
      <c r="BJ388" s="70" t="str">
        <f t="shared" si="156"/>
        <v/>
      </c>
      <c r="BK388" s="142" t="str">
        <f t="shared" si="157"/>
        <v xml:space="preserve"> </v>
      </c>
      <c r="BL388" s="104"/>
      <c r="BM388" s="68">
        <f>COUNTIF('Student Tracking'!G387:N387,"&gt;=1")</f>
        <v>0</v>
      </c>
      <c r="BN388" s="104">
        <f>COUNTIF('Student Tracking'!G387:N387,"0")</f>
        <v>0</v>
      </c>
      <c r="BO388" s="85">
        <f t="shared" si="158"/>
        <v>0</v>
      </c>
      <c r="BP388" s="104" t="str">
        <f t="shared" ref="BP388:BP451" si="161">IF(D388="","",INT((((YEAR(D388)-YEAR($BP$1))*12+MONTH(D388)-MONTH($BP$1)+1)+2)/3))</f>
        <v/>
      </c>
      <c r="BQ388" s="104" t="str">
        <f t="shared" ref="BQ388:BQ451" si="162">IF(E388="","",INT((((YEAR(E388)-YEAR($BP$1))*12+MONTH(E388)-MONTH($BP$1)+1)+2)/3))</f>
        <v/>
      </c>
      <c r="BR388" s="104" t="str">
        <f t="shared" si="159"/>
        <v/>
      </c>
      <c r="BS388" s="303" t="str">
        <f t="shared" si="160"/>
        <v/>
      </c>
      <c r="BT388" s="104"/>
      <c r="BU388" s="68" t="str">
        <f t="shared" ref="BU388:BU451" si="163">IF(AND((COUNTA(AW388:AX388)=2),AY388&lt;0),$BQ388,"")</f>
        <v/>
      </c>
      <c r="BV388" s="91" t="str">
        <f t="shared" ref="BV388:BV451" si="164">IF(AND((COUNTA(AZ388:BA388)=2),BB388&lt;0),$BQ388,"")</f>
        <v/>
      </c>
      <c r="BW388" s="91" t="str">
        <f t="shared" ref="BW388:BW451" si="165">IF(AND((COUNTA(BC388:BD388)=2),BE388&lt;0),$BQ388,"")</f>
        <v/>
      </c>
      <c r="BX388" s="91" t="str">
        <f t="shared" ref="BX388:BX451" si="166">IF(AND((COUNTA(BF388:BG388)=2),BH388&lt;0),$BQ388,"")</f>
        <v/>
      </c>
      <c r="BY388" s="91" t="str">
        <f t="shared" ref="BY388:BY451" si="167">IF(AND((COUNTA(BI388:BJ388)=2),BK388&lt;0),$BQ388,"")</f>
        <v/>
      </c>
    </row>
    <row r="389" spans="1:77" x14ac:dyDescent="0.35">
      <c r="A389" s="73">
        <f>'Student Tracking'!A388</f>
        <v>0</v>
      </c>
      <c r="B389" s="73">
        <f>'Student Tracking'!B388</f>
        <v>0</v>
      </c>
      <c r="C389" s="74">
        <f>'Student Tracking'!D388</f>
        <v>0</v>
      </c>
      <c r="D389" s="184" t="str">
        <f>IF('Student Tracking'!E388,'Student Tracking'!E388,"")</f>
        <v/>
      </c>
      <c r="E389" s="184" t="str">
        <f>IF('Student Tracking'!F388,'Student Tracking'!F388,"")</f>
        <v/>
      </c>
      <c r="F389" s="182"/>
      <c r="G389" s="40"/>
      <c r="H389" s="40"/>
      <c r="I389" s="40"/>
      <c r="J389" s="40"/>
      <c r="K389" s="40"/>
      <c r="L389" s="40"/>
      <c r="M389" s="40"/>
      <c r="N389" s="40"/>
      <c r="O389" s="40"/>
      <c r="P389" s="40"/>
      <c r="Q389" s="40"/>
      <c r="R389" s="40"/>
      <c r="S389" s="40"/>
      <c r="T389" s="40"/>
      <c r="U389" s="40"/>
      <c r="V389" s="40"/>
      <c r="W389" s="40"/>
      <c r="X389" s="40"/>
      <c r="Y389" s="40"/>
      <c r="Z389" s="40"/>
      <c r="AA389" s="182"/>
      <c r="AB389" s="40"/>
      <c r="AC389" s="40"/>
      <c r="AD389" s="40"/>
      <c r="AE389" s="40"/>
      <c r="AF389" s="40"/>
      <c r="AG389" s="40"/>
      <c r="AH389" s="40"/>
      <c r="AI389" s="40"/>
      <c r="AJ389" s="40"/>
      <c r="AK389" s="40"/>
      <c r="AL389" s="40"/>
      <c r="AM389" s="40"/>
      <c r="AN389" s="40"/>
      <c r="AO389" s="40"/>
      <c r="AP389" s="40"/>
      <c r="AQ389" s="40"/>
      <c r="AR389" s="40"/>
      <c r="AS389" s="40"/>
      <c r="AT389" s="40"/>
      <c r="AU389" s="40"/>
      <c r="AW389" s="145" t="str">
        <f t="shared" ref="AW389:AW452" si="168">IF(COUNT(L389,I389,T389,W389,X389)=5,AVERAGE(L389,I389,T389,W389,X389),"")</f>
        <v/>
      </c>
      <c r="AX389" s="146" t="str">
        <f t="shared" ref="AX389:AX452" si="169">IF(COUNT(AD389,AG389,AO389,AR389,AS389)=5,AVERAGE(AD389,AG389,AO389,AR389,AS389),"")</f>
        <v/>
      </c>
      <c r="AY389" s="147" t="str">
        <f t="shared" ref="AY389:AY452" si="170">IF(OR(AW389="",AX389="")," ",AX389-AW389)</f>
        <v xml:space="preserve"> </v>
      </c>
      <c r="AZ389" s="145" t="str">
        <f t="shared" ref="AZ389:AZ452" si="171">IF(COUNT(J389,V389,R389)=3,AVERAGE((3-J389),(3-V389),(3-R389)),"")</f>
        <v/>
      </c>
      <c r="BA389" s="146" t="str">
        <f t="shared" ref="BA389:BA452" si="172">IF(COUNT(AE389,AM389,AQ389)=3,AVERAGE((3-AE389),(3-AM389),(3-AQ389)),"")</f>
        <v/>
      </c>
      <c r="BB389" s="147" t="str">
        <f t="shared" ref="BB389:BB452" si="173">IF(OR(AZ389="",BA389="")," ",BA389-AZ389)</f>
        <v xml:space="preserve"> </v>
      </c>
      <c r="BC389" s="145" t="str">
        <f t="shared" ref="BC389:BC452" si="174">IF(COUNT(H389,K389,M389,Q389,S389,Z389)=6,AVERAGE(H389,K389,M389,Q389,S389,Z389),"")</f>
        <v/>
      </c>
      <c r="BD389" s="146" t="str">
        <f t="shared" ref="BD389:BD452" si="175">IF(COUNT(AC389,AF389,AH389,AL389,AN389,AU389)=6,AVERAGE(AC389,AF389,AH389,AL389,AN389,AU389),"")</f>
        <v/>
      </c>
      <c r="BE389" s="147" t="str">
        <f t="shared" ref="BE389:BE452" si="176">IF(OR(BC389="",BD389="")," ",BD389-BC389)</f>
        <v xml:space="preserve"> </v>
      </c>
      <c r="BF389" s="145" t="str">
        <f t="shared" ref="BF389:BF452" si="177">IF(COUNT(U389,Y389)=2,AVERAGE(U389,Y389),"")</f>
        <v/>
      </c>
      <c r="BG389" s="146" t="str">
        <f t="shared" ref="BG389:BG452" si="178">IF(COUNT(AP389,AT389)=2,AVERAGE(AP389,AT389),"")</f>
        <v/>
      </c>
      <c r="BH389" s="148" t="str">
        <f t="shared" ref="BH389:BH452" si="179">IF(OR(BF389="",BG389="")," ",BG389-BF389)</f>
        <v xml:space="preserve"> </v>
      </c>
      <c r="BI389" s="69" t="str">
        <f t="shared" ref="BI389:BI452" si="180">IF(COUNT(G389:Z389)=20,G389+H389+I389+(3-J389)+K389+L389+M389+(3-N389)+O389+P389+Q389+(3-R389)+S389+T389+U389+(3-V389)+W389+X389+Y389+Z389,"")</f>
        <v/>
      </c>
      <c r="BJ389" s="70" t="str">
        <f t="shared" ref="BJ389:BJ452" si="181">IF(COUNT(AB389:AU389)=20,AB389+AC389+AD389+(3-AE389)+AF389+AG389+AH389+(3-AI389)+AJ389+AK389+AL389+(3-AM389)+AN389+AO389+AP389+(3-AQ389)+AR389+AS389+AT389+AU389,"")</f>
        <v/>
      </c>
      <c r="BK389" s="142" t="str">
        <f t="shared" ref="BK389:BK452" si="182">IF(OR(BI389="",BJ389="")," ",BJ389-BI389)</f>
        <v xml:space="preserve"> </v>
      </c>
      <c r="BL389" s="104"/>
      <c r="BM389" s="68">
        <f>COUNTIF('Student Tracking'!G388:N388,"&gt;=1")</f>
        <v>0</v>
      </c>
      <c r="BN389" s="104">
        <f>COUNTIF('Student Tracking'!G388:N388,"0")</f>
        <v>0</v>
      </c>
      <c r="BO389" s="85">
        <f t="shared" ref="BO389:BO452" si="183">IF(BM389+BN389&gt;0,BM389/(BM389+BN389),0)</f>
        <v>0</v>
      </c>
      <c r="BP389" s="104" t="str">
        <f t="shared" si="161"/>
        <v/>
      </c>
      <c r="BQ389" s="104" t="str">
        <f t="shared" si="162"/>
        <v/>
      </c>
      <c r="BR389" s="104" t="str">
        <f t="shared" ref="BR389:BR452" si="184">IF(AND(BQ389&gt;0,BP389&gt;0,BI389&lt;&gt;"",BJ389&lt;&gt;""),BQ389,"")</f>
        <v/>
      </c>
      <c r="BS389" s="303" t="str">
        <f t="shared" ref="BS389:BS452" si="185">IF(A389="6 Session",IF(BM389&gt;=4,BQ389,""),IF(A389="8 Session",IF(BM389&gt;=6,BQ389,""),""))</f>
        <v/>
      </c>
      <c r="BT389" s="104"/>
      <c r="BU389" s="68" t="str">
        <f t="shared" si="163"/>
        <v/>
      </c>
      <c r="BV389" s="91" t="str">
        <f t="shared" si="164"/>
        <v/>
      </c>
      <c r="BW389" s="91" t="str">
        <f t="shared" si="165"/>
        <v/>
      </c>
      <c r="BX389" s="91" t="str">
        <f t="shared" si="166"/>
        <v/>
      </c>
      <c r="BY389" s="91" t="str">
        <f t="shared" si="167"/>
        <v/>
      </c>
    </row>
    <row r="390" spans="1:77" x14ac:dyDescent="0.35">
      <c r="A390" s="73">
        <f>'Student Tracking'!A389</f>
        <v>0</v>
      </c>
      <c r="B390" s="73">
        <f>'Student Tracking'!B389</f>
        <v>0</v>
      </c>
      <c r="C390" s="74">
        <f>'Student Tracking'!D389</f>
        <v>0</v>
      </c>
      <c r="D390" s="184" t="str">
        <f>IF('Student Tracking'!E389,'Student Tracking'!E389,"")</f>
        <v/>
      </c>
      <c r="E390" s="184" t="str">
        <f>IF('Student Tracking'!F389,'Student Tracking'!F389,"")</f>
        <v/>
      </c>
      <c r="F390" s="181"/>
      <c r="G390" s="39"/>
      <c r="H390" s="39"/>
      <c r="I390" s="39"/>
      <c r="J390" s="39"/>
      <c r="K390" s="39"/>
      <c r="L390" s="39"/>
      <c r="M390" s="39"/>
      <c r="N390" s="39"/>
      <c r="O390" s="39"/>
      <c r="P390" s="39"/>
      <c r="Q390" s="39"/>
      <c r="R390" s="39"/>
      <c r="S390" s="39"/>
      <c r="T390" s="39"/>
      <c r="U390" s="39"/>
      <c r="V390" s="39"/>
      <c r="W390" s="39"/>
      <c r="X390" s="39"/>
      <c r="Y390" s="39"/>
      <c r="Z390" s="39"/>
      <c r="AA390" s="181"/>
      <c r="AB390" s="39"/>
      <c r="AC390" s="39"/>
      <c r="AD390" s="39"/>
      <c r="AE390" s="39"/>
      <c r="AF390" s="39"/>
      <c r="AG390" s="39"/>
      <c r="AH390" s="39"/>
      <c r="AI390" s="39"/>
      <c r="AJ390" s="39"/>
      <c r="AK390" s="39"/>
      <c r="AL390" s="39"/>
      <c r="AM390" s="39"/>
      <c r="AN390" s="39"/>
      <c r="AO390" s="39"/>
      <c r="AP390" s="39"/>
      <c r="AQ390" s="39"/>
      <c r="AR390" s="39"/>
      <c r="AS390" s="39"/>
      <c r="AT390" s="39"/>
      <c r="AU390" s="39"/>
      <c r="AW390" s="145" t="str">
        <f t="shared" si="168"/>
        <v/>
      </c>
      <c r="AX390" s="146" t="str">
        <f t="shared" si="169"/>
        <v/>
      </c>
      <c r="AY390" s="147" t="str">
        <f t="shared" si="170"/>
        <v xml:space="preserve"> </v>
      </c>
      <c r="AZ390" s="145" t="str">
        <f t="shared" si="171"/>
        <v/>
      </c>
      <c r="BA390" s="146" t="str">
        <f t="shared" si="172"/>
        <v/>
      </c>
      <c r="BB390" s="147" t="str">
        <f t="shared" si="173"/>
        <v xml:space="preserve"> </v>
      </c>
      <c r="BC390" s="145" t="str">
        <f t="shared" si="174"/>
        <v/>
      </c>
      <c r="BD390" s="146" t="str">
        <f t="shared" si="175"/>
        <v/>
      </c>
      <c r="BE390" s="147" t="str">
        <f t="shared" si="176"/>
        <v xml:space="preserve"> </v>
      </c>
      <c r="BF390" s="145" t="str">
        <f t="shared" si="177"/>
        <v/>
      </c>
      <c r="BG390" s="146" t="str">
        <f t="shared" si="178"/>
        <v/>
      </c>
      <c r="BH390" s="148" t="str">
        <f t="shared" si="179"/>
        <v xml:space="preserve"> </v>
      </c>
      <c r="BI390" s="69" t="str">
        <f t="shared" si="180"/>
        <v/>
      </c>
      <c r="BJ390" s="70" t="str">
        <f t="shared" si="181"/>
        <v/>
      </c>
      <c r="BK390" s="142" t="str">
        <f t="shared" si="182"/>
        <v xml:space="preserve"> </v>
      </c>
      <c r="BL390" s="104"/>
      <c r="BM390" s="68">
        <f>COUNTIF('Student Tracking'!G389:N389,"&gt;=1")</f>
        <v>0</v>
      </c>
      <c r="BN390" s="104">
        <f>COUNTIF('Student Tracking'!G389:N389,"0")</f>
        <v>0</v>
      </c>
      <c r="BO390" s="85">
        <f t="shared" si="183"/>
        <v>0</v>
      </c>
      <c r="BP390" s="104" t="str">
        <f t="shared" si="161"/>
        <v/>
      </c>
      <c r="BQ390" s="104" t="str">
        <f t="shared" si="162"/>
        <v/>
      </c>
      <c r="BR390" s="104" t="str">
        <f t="shared" si="184"/>
        <v/>
      </c>
      <c r="BS390" s="303" t="str">
        <f t="shared" si="185"/>
        <v/>
      </c>
      <c r="BT390" s="104"/>
      <c r="BU390" s="68" t="str">
        <f t="shared" si="163"/>
        <v/>
      </c>
      <c r="BV390" s="91" t="str">
        <f t="shared" si="164"/>
        <v/>
      </c>
      <c r="BW390" s="91" t="str">
        <f t="shared" si="165"/>
        <v/>
      </c>
      <c r="BX390" s="91" t="str">
        <f t="shared" si="166"/>
        <v/>
      </c>
      <c r="BY390" s="91" t="str">
        <f t="shared" si="167"/>
        <v/>
      </c>
    </row>
    <row r="391" spans="1:77" x14ac:dyDescent="0.35">
      <c r="A391" s="73">
        <f>'Student Tracking'!A390</f>
        <v>0</v>
      </c>
      <c r="B391" s="73">
        <f>'Student Tracking'!B390</f>
        <v>0</v>
      </c>
      <c r="C391" s="74">
        <f>'Student Tracking'!D390</f>
        <v>0</v>
      </c>
      <c r="D391" s="184" t="str">
        <f>IF('Student Tracking'!E390,'Student Tracking'!E390,"")</f>
        <v/>
      </c>
      <c r="E391" s="184" t="str">
        <f>IF('Student Tracking'!F390,'Student Tracking'!F390,"")</f>
        <v/>
      </c>
      <c r="F391" s="182"/>
      <c r="G391" s="40"/>
      <c r="H391" s="40"/>
      <c r="I391" s="40"/>
      <c r="J391" s="40"/>
      <c r="K391" s="40"/>
      <c r="L391" s="40"/>
      <c r="M391" s="40"/>
      <c r="N391" s="40"/>
      <c r="O391" s="40"/>
      <c r="P391" s="40"/>
      <c r="Q391" s="40"/>
      <c r="R391" s="40"/>
      <c r="S391" s="40"/>
      <c r="T391" s="40"/>
      <c r="U391" s="40"/>
      <c r="V391" s="40"/>
      <c r="W391" s="40"/>
      <c r="X391" s="40"/>
      <c r="Y391" s="40"/>
      <c r="Z391" s="40"/>
      <c r="AA391" s="182"/>
      <c r="AB391" s="40"/>
      <c r="AC391" s="40"/>
      <c r="AD391" s="40"/>
      <c r="AE391" s="40"/>
      <c r="AF391" s="40"/>
      <c r="AG391" s="40"/>
      <c r="AH391" s="40"/>
      <c r="AI391" s="40"/>
      <c r="AJ391" s="40"/>
      <c r="AK391" s="40"/>
      <c r="AL391" s="40"/>
      <c r="AM391" s="40"/>
      <c r="AN391" s="40"/>
      <c r="AO391" s="40"/>
      <c r="AP391" s="40"/>
      <c r="AQ391" s="40"/>
      <c r="AR391" s="40"/>
      <c r="AS391" s="40"/>
      <c r="AT391" s="40"/>
      <c r="AU391" s="40"/>
      <c r="AW391" s="145" t="str">
        <f t="shared" si="168"/>
        <v/>
      </c>
      <c r="AX391" s="146" t="str">
        <f t="shared" si="169"/>
        <v/>
      </c>
      <c r="AY391" s="147" t="str">
        <f t="shared" si="170"/>
        <v xml:space="preserve"> </v>
      </c>
      <c r="AZ391" s="145" t="str">
        <f t="shared" si="171"/>
        <v/>
      </c>
      <c r="BA391" s="146" t="str">
        <f t="shared" si="172"/>
        <v/>
      </c>
      <c r="BB391" s="147" t="str">
        <f t="shared" si="173"/>
        <v xml:space="preserve"> </v>
      </c>
      <c r="BC391" s="145" t="str">
        <f t="shared" si="174"/>
        <v/>
      </c>
      <c r="BD391" s="146" t="str">
        <f t="shared" si="175"/>
        <v/>
      </c>
      <c r="BE391" s="147" t="str">
        <f t="shared" si="176"/>
        <v xml:space="preserve"> </v>
      </c>
      <c r="BF391" s="145" t="str">
        <f t="shared" si="177"/>
        <v/>
      </c>
      <c r="BG391" s="146" t="str">
        <f t="shared" si="178"/>
        <v/>
      </c>
      <c r="BH391" s="148" t="str">
        <f t="shared" si="179"/>
        <v xml:space="preserve"> </v>
      </c>
      <c r="BI391" s="69" t="str">
        <f t="shared" si="180"/>
        <v/>
      </c>
      <c r="BJ391" s="70" t="str">
        <f t="shared" si="181"/>
        <v/>
      </c>
      <c r="BK391" s="142" t="str">
        <f t="shared" si="182"/>
        <v xml:space="preserve"> </v>
      </c>
      <c r="BL391" s="104"/>
      <c r="BM391" s="68">
        <f>COUNTIF('Student Tracking'!G390:N390,"&gt;=1")</f>
        <v>0</v>
      </c>
      <c r="BN391" s="104">
        <f>COUNTIF('Student Tracking'!G390:N390,"0")</f>
        <v>0</v>
      </c>
      <c r="BO391" s="85">
        <f t="shared" si="183"/>
        <v>0</v>
      </c>
      <c r="BP391" s="104" t="str">
        <f t="shared" si="161"/>
        <v/>
      </c>
      <c r="BQ391" s="104" t="str">
        <f t="shared" si="162"/>
        <v/>
      </c>
      <c r="BR391" s="104" t="str">
        <f t="shared" si="184"/>
        <v/>
      </c>
      <c r="BS391" s="303" t="str">
        <f t="shared" si="185"/>
        <v/>
      </c>
      <c r="BT391" s="104"/>
      <c r="BU391" s="68" t="str">
        <f t="shared" si="163"/>
        <v/>
      </c>
      <c r="BV391" s="91" t="str">
        <f t="shared" si="164"/>
        <v/>
      </c>
      <c r="BW391" s="91" t="str">
        <f t="shared" si="165"/>
        <v/>
      </c>
      <c r="BX391" s="91" t="str">
        <f t="shared" si="166"/>
        <v/>
      </c>
      <c r="BY391" s="91" t="str">
        <f t="shared" si="167"/>
        <v/>
      </c>
    </row>
    <row r="392" spans="1:77" x14ac:dyDescent="0.35">
      <c r="A392" s="73">
        <f>'Student Tracking'!A391</f>
        <v>0</v>
      </c>
      <c r="B392" s="73">
        <f>'Student Tracking'!B391</f>
        <v>0</v>
      </c>
      <c r="C392" s="74">
        <f>'Student Tracking'!D391</f>
        <v>0</v>
      </c>
      <c r="D392" s="184" t="str">
        <f>IF('Student Tracking'!E391,'Student Tracking'!E391,"")</f>
        <v/>
      </c>
      <c r="E392" s="184" t="str">
        <f>IF('Student Tracking'!F391,'Student Tracking'!F391,"")</f>
        <v/>
      </c>
      <c r="F392" s="181"/>
      <c r="G392" s="39"/>
      <c r="H392" s="39"/>
      <c r="I392" s="39"/>
      <c r="J392" s="39"/>
      <c r="K392" s="39"/>
      <c r="L392" s="39"/>
      <c r="M392" s="39"/>
      <c r="N392" s="39"/>
      <c r="O392" s="39"/>
      <c r="P392" s="39"/>
      <c r="Q392" s="39"/>
      <c r="R392" s="39"/>
      <c r="S392" s="39"/>
      <c r="T392" s="39"/>
      <c r="U392" s="39"/>
      <c r="V392" s="39"/>
      <c r="W392" s="39"/>
      <c r="X392" s="39"/>
      <c r="Y392" s="39"/>
      <c r="Z392" s="39"/>
      <c r="AA392" s="181"/>
      <c r="AB392" s="39"/>
      <c r="AC392" s="39"/>
      <c r="AD392" s="39"/>
      <c r="AE392" s="39"/>
      <c r="AF392" s="39"/>
      <c r="AG392" s="39"/>
      <c r="AH392" s="39"/>
      <c r="AI392" s="39"/>
      <c r="AJ392" s="39"/>
      <c r="AK392" s="39"/>
      <c r="AL392" s="39"/>
      <c r="AM392" s="39"/>
      <c r="AN392" s="39"/>
      <c r="AO392" s="39"/>
      <c r="AP392" s="39"/>
      <c r="AQ392" s="39"/>
      <c r="AR392" s="39"/>
      <c r="AS392" s="39"/>
      <c r="AT392" s="39"/>
      <c r="AU392" s="39"/>
      <c r="AW392" s="145" t="str">
        <f t="shared" si="168"/>
        <v/>
      </c>
      <c r="AX392" s="146" t="str">
        <f t="shared" si="169"/>
        <v/>
      </c>
      <c r="AY392" s="147" t="str">
        <f t="shared" si="170"/>
        <v xml:space="preserve"> </v>
      </c>
      <c r="AZ392" s="145" t="str">
        <f t="shared" si="171"/>
        <v/>
      </c>
      <c r="BA392" s="146" t="str">
        <f t="shared" si="172"/>
        <v/>
      </c>
      <c r="BB392" s="147" t="str">
        <f t="shared" si="173"/>
        <v xml:space="preserve"> </v>
      </c>
      <c r="BC392" s="145" t="str">
        <f t="shared" si="174"/>
        <v/>
      </c>
      <c r="BD392" s="146" t="str">
        <f t="shared" si="175"/>
        <v/>
      </c>
      <c r="BE392" s="147" t="str">
        <f t="shared" si="176"/>
        <v xml:space="preserve"> </v>
      </c>
      <c r="BF392" s="145" t="str">
        <f t="shared" si="177"/>
        <v/>
      </c>
      <c r="BG392" s="146" t="str">
        <f t="shared" si="178"/>
        <v/>
      </c>
      <c r="BH392" s="148" t="str">
        <f t="shared" si="179"/>
        <v xml:space="preserve"> </v>
      </c>
      <c r="BI392" s="69" t="str">
        <f t="shared" si="180"/>
        <v/>
      </c>
      <c r="BJ392" s="70" t="str">
        <f t="shared" si="181"/>
        <v/>
      </c>
      <c r="BK392" s="142" t="str">
        <f t="shared" si="182"/>
        <v xml:space="preserve"> </v>
      </c>
      <c r="BL392" s="104"/>
      <c r="BM392" s="68">
        <f>COUNTIF('Student Tracking'!G391:N391,"&gt;=1")</f>
        <v>0</v>
      </c>
      <c r="BN392" s="104">
        <f>COUNTIF('Student Tracking'!G391:N391,"0")</f>
        <v>0</v>
      </c>
      <c r="BO392" s="85">
        <f t="shared" si="183"/>
        <v>0</v>
      </c>
      <c r="BP392" s="104" t="str">
        <f t="shared" si="161"/>
        <v/>
      </c>
      <c r="BQ392" s="104" t="str">
        <f t="shared" si="162"/>
        <v/>
      </c>
      <c r="BR392" s="104" t="str">
        <f t="shared" si="184"/>
        <v/>
      </c>
      <c r="BS392" s="303" t="str">
        <f t="shared" si="185"/>
        <v/>
      </c>
      <c r="BT392" s="104"/>
      <c r="BU392" s="68" t="str">
        <f t="shared" si="163"/>
        <v/>
      </c>
      <c r="BV392" s="91" t="str">
        <f t="shared" si="164"/>
        <v/>
      </c>
      <c r="BW392" s="91" t="str">
        <f t="shared" si="165"/>
        <v/>
      </c>
      <c r="BX392" s="91" t="str">
        <f t="shared" si="166"/>
        <v/>
      </c>
      <c r="BY392" s="91" t="str">
        <f t="shared" si="167"/>
        <v/>
      </c>
    </row>
    <row r="393" spans="1:77" x14ac:dyDescent="0.35">
      <c r="A393" s="73">
        <f>'Student Tracking'!A392</f>
        <v>0</v>
      </c>
      <c r="B393" s="73">
        <f>'Student Tracking'!B392</f>
        <v>0</v>
      </c>
      <c r="C393" s="74">
        <f>'Student Tracking'!D392</f>
        <v>0</v>
      </c>
      <c r="D393" s="184" t="str">
        <f>IF('Student Tracking'!E392,'Student Tracking'!E392,"")</f>
        <v/>
      </c>
      <c r="E393" s="184" t="str">
        <f>IF('Student Tracking'!F392,'Student Tracking'!F392,"")</f>
        <v/>
      </c>
      <c r="F393" s="182"/>
      <c r="G393" s="40"/>
      <c r="H393" s="40"/>
      <c r="I393" s="40"/>
      <c r="J393" s="40"/>
      <c r="K393" s="40"/>
      <c r="L393" s="40"/>
      <c r="M393" s="40"/>
      <c r="N393" s="40"/>
      <c r="O393" s="40"/>
      <c r="P393" s="40"/>
      <c r="Q393" s="40"/>
      <c r="R393" s="40"/>
      <c r="S393" s="40"/>
      <c r="T393" s="40"/>
      <c r="U393" s="40"/>
      <c r="V393" s="40"/>
      <c r="W393" s="40"/>
      <c r="X393" s="40"/>
      <c r="Y393" s="40"/>
      <c r="Z393" s="40"/>
      <c r="AA393" s="182"/>
      <c r="AB393" s="40"/>
      <c r="AC393" s="40"/>
      <c r="AD393" s="40"/>
      <c r="AE393" s="40"/>
      <c r="AF393" s="40"/>
      <c r="AG393" s="40"/>
      <c r="AH393" s="40"/>
      <c r="AI393" s="40"/>
      <c r="AJ393" s="40"/>
      <c r="AK393" s="40"/>
      <c r="AL393" s="40"/>
      <c r="AM393" s="40"/>
      <c r="AN393" s="40"/>
      <c r="AO393" s="40"/>
      <c r="AP393" s="40"/>
      <c r="AQ393" s="40"/>
      <c r="AR393" s="40"/>
      <c r="AS393" s="40"/>
      <c r="AT393" s="40"/>
      <c r="AU393" s="40"/>
      <c r="AW393" s="145" t="str">
        <f t="shared" si="168"/>
        <v/>
      </c>
      <c r="AX393" s="146" t="str">
        <f t="shared" si="169"/>
        <v/>
      </c>
      <c r="AY393" s="147" t="str">
        <f t="shared" si="170"/>
        <v xml:space="preserve"> </v>
      </c>
      <c r="AZ393" s="145" t="str">
        <f t="shared" si="171"/>
        <v/>
      </c>
      <c r="BA393" s="146" t="str">
        <f t="shared" si="172"/>
        <v/>
      </c>
      <c r="BB393" s="147" t="str">
        <f t="shared" si="173"/>
        <v xml:space="preserve"> </v>
      </c>
      <c r="BC393" s="145" t="str">
        <f t="shared" si="174"/>
        <v/>
      </c>
      <c r="BD393" s="146" t="str">
        <f t="shared" si="175"/>
        <v/>
      </c>
      <c r="BE393" s="147" t="str">
        <f t="shared" si="176"/>
        <v xml:space="preserve"> </v>
      </c>
      <c r="BF393" s="145" t="str">
        <f t="shared" si="177"/>
        <v/>
      </c>
      <c r="BG393" s="146" t="str">
        <f t="shared" si="178"/>
        <v/>
      </c>
      <c r="BH393" s="148" t="str">
        <f t="shared" si="179"/>
        <v xml:space="preserve"> </v>
      </c>
      <c r="BI393" s="69" t="str">
        <f t="shared" si="180"/>
        <v/>
      </c>
      <c r="BJ393" s="70" t="str">
        <f t="shared" si="181"/>
        <v/>
      </c>
      <c r="BK393" s="142" t="str">
        <f t="shared" si="182"/>
        <v xml:space="preserve"> </v>
      </c>
      <c r="BL393" s="104"/>
      <c r="BM393" s="68">
        <f>COUNTIF('Student Tracking'!G392:N392,"&gt;=1")</f>
        <v>0</v>
      </c>
      <c r="BN393" s="104">
        <f>COUNTIF('Student Tracking'!G392:N392,"0")</f>
        <v>0</v>
      </c>
      <c r="BO393" s="85">
        <f t="shared" si="183"/>
        <v>0</v>
      </c>
      <c r="BP393" s="104" t="str">
        <f t="shared" si="161"/>
        <v/>
      </c>
      <c r="BQ393" s="104" t="str">
        <f t="shared" si="162"/>
        <v/>
      </c>
      <c r="BR393" s="104" t="str">
        <f t="shared" si="184"/>
        <v/>
      </c>
      <c r="BS393" s="303" t="str">
        <f t="shared" si="185"/>
        <v/>
      </c>
      <c r="BT393" s="104"/>
      <c r="BU393" s="68" t="str">
        <f t="shared" si="163"/>
        <v/>
      </c>
      <c r="BV393" s="91" t="str">
        <f t="shared" si="164"/>
        <v/>
      </c>
      <c r="BW393" s="91" t="str">
        <f t="shared" si="165"/>
        <v/>
      </c>
      <c r="BX393" s="91" t="str">
        <f t="shared" si="166"/>
        <v/>
      </c>
      <c r="BY393" s="91" t="str">
        <f t="shared" si="167"/>
        <v/>
      </c>
    </row>
    <row r="394" spans="1:77" x14ac:dyDescent="0.35">
      <c r="A394" s="73">
        <f>'Student Tracking'!A393</f>
        <v>0</v>
      </c>
      <c r="B394" s="73">
        <f>'Student Tracking'!B393</f>
        <v>0</v>
      </c>
      <c r="C394" s="74">
        <f>'Student Tracking'!D393</f>
        <v>0</v>
      </c>
      <c r="D394" s="184" t="str">
        <f>IF('Student Tracking'!E393,'Student Tracking'!E393,"")</f>
        <v/>
      </c>
      <c r="E394" s="184" t="str">
        <f>IF('Student Tracking'!F393,'Student Tracking'!F393,"")</f>
        <v/>
      </c>
      <c r="F394" s="181"/>
      <c r="G394" s="39"/>
      <c r="H394" s="39"/>
      <c r="I394" s="39"/>
      <c r="J394" s="39"/>
      <c r="K394" s="39"/>
      <c r="L394" s="39"/>
      <c r="M394" s="39"/>
      <c r="N394" s="39"/>
      <c r="O394" s="39"/>
      <c r="P394" s="39"/>
      <c r="Q394" s="39"/>
      <c r="R394" s="39"/>
      <c r="S394" s="39"/>
      <c r="T394" s="39"/>
      <c r="U394" s="39"/>
      <c r="V394" s="39"/>
      <c r="W394" s="39"/>
      <c r="X394" s="39"/>
      <c r="Y394" s="39"/>
      <c r="Z394" s="39"/>
      <c r="AA394" s="181"/>
      <c r="AB394" s="39"/>
      <c r="AC394" s="39"/>
      <c r="AD394" s="39"/>
      <c r="AE394" s="39"/>
      <c r="AF394" s="39"/>
      <c r="AG394" s="39"/>
      <c r="AH394" s="39"/>
      <c r="AI394" s="39"/>
      <c r="AJ394" s="39"/>
      <c r="AK394" s="39"/>
      <c r="AL394" s="39"/>
      <c r="AM394" s="39"/>
      <c r="AN394" s="39"/>
      <c r="AO394" s="39"/>
      <c r="AP394" s="39"/>
      <c r="AQ394" s="39"/>
      <c r="AR394" s="39"/>
      <c r="AS394" s="39"/>
      <c r="AT394" s="39"/>
      <c r="AU394" s="39"/>
      <c r="AW394" s="145" t="str">
        <f t="shared" si="168"/>
        <v/>
      </c>
      <c r="AX394" s="146" t="str">
        <f t="shared" si="169"/>
        <v/>
      </c>
      <c r="AY394" s="147" t="str">
        <f t="shared" si="170"/>
        <v xml:space="preserve"> </v>
      </c>
      <c r="AZ394" s="145" t="str">
        <f t="shared" si="171"/>
        <v/>
      </c>
      <c r="BA394" s="146" t="str">
        <f t="shared" si="172"/>
        <v/>
      </c>
      <c r="BB394" s="147" t="str">
        <f t="shared" si="173"/>
        <v xml:space="preserve"> </v>
      </c>
      <c r="BC394" s="145" t="str">
        <f t="shared" si="174"/>
        <v/>
      </c>
      <c r="BD394" s="146" t="str">
        <f t="shared" si="175"/>
        <v/>
      </c>
      <c r="BE394" s="147" t="str">
        <f t="shared" si="176"/>
        <v xml:space="preserve"> </v>
      </c>
      <c r="BF394" s="145" t="str">
        <f t="shared" si="177"/>
        <v/>
      </c>
      <c r="BG394" s="146" t="str">
        <f t="shared" si="178"/>
        <v/>
      </c>
      <c r="BH394" s="148" t="str">
        <f t="shared" si="179"/>
        <v xml:space="preserve"> </v>
      </c>
      <c r="BI394" s="69" t="str">
        <f t="shared" si="180"/>
        <v/>
      </c>
      <c r="BJ394" s="70" t="str">
        <f t="shared" si="181"/>
        <v/>
      </c>
      <c r="BK394" s="142" t="str">
        <f t="shared" si="182"/>
        <v xml:space="preserve"> </v>
      </c>
      <c r="BL394" s="104"/>
      <c r="BM394" s="68">
        <f>COUNTIF('Student Tracking'!G393:N393,"&gt;=1")</f>
        <v>0</v>
      </c>
      <c r="BN394" s="104">
        <f>COUNTIF('Student Tracking'!G393:N393,"0")</f>
        <v>0</v>
      </c>
      <c r="BO394" s="85">
        <f t="shared" si="183"/>
        <v>0</v>
      </c>
      <c r="BP394" s="104" t="str">
        <f t="shared" si="161"/>
        <v/>
      </c>
      <c r="BQ394" s="104" t="str">
        <f t="shared" si="162"/>
        <v/>
      </c>
      <c r="BR394" s="104" t="str">
        <f t="shared" si="184"/>
        <v/>
      </c>
      <c r="BS394" s="303" t="str">
        <f t="shared" si="185"/>
        <v/>
      </c>
      <c r="BT394" s="104"/>
      <c r="BU394" s="68" t="str">
        <f t="shared" si="163"/>
        <v/>
      </c>
      <c r="BV394" s="91" t="str">
        <f t="shared" si="164"/>
        <v/>
      </c>
      <c r="BW394" s="91" t="str">
        <f t="shared" si="165"/>
        <v/>
      </c>
      <c r="BX394" s="91" t="str">
        <f t="shared" si="166"/>
        <v/>
      </c>
      <c r="BY394" s="91" t="str">
        <f t="shared" si="167"/>
        <v/>
      </c>
    </row>
    <row r="395" spans="1:77" x14ac:dyDescent="0.35">
      <c r="A395" s="73">
        <f>'Student Tracking'!A394</f>
        <v>0</v>
      </c>
      <c r="B395" s="73">
        <f>'Student Tracking'!B394</f>
        <v>0</v>
      </c>
      <c r="C395" s="74">
        <f>'Student Tracking'!D394</f>
        <v>0</v>
      </c>
      <c r="D395" s="184" t="str">
        <f>IF('Student Tracking'!E394,'Student Tracking'!E394,"")</f>
        <v/>
      </c>
      <c r="E395" s="184" t="str">
        <f>IF('Student Tracking'!F394,'Student Tracking'!F394,"")</f>
        <v/>
      </c>
      <c r="F395" s="182"/>
      <c r="G395" s="40"/>
      <c r="H395" s="40"/>
      <c r="I395" s="40"/>
      <c r="J395" s="40"/>
      <c r="K395" s="40"/>
      <c r="L395" s="40"/>
      <c r="M395" s="40"/>
      <c r="N395" s="40"/>
      <c r="O395" s="40"/>
      <c r="P395" s="40"/>
      <c r="Q395" s="40"/>
      <c r="R395" s="40"/>
      <c r="S395" s="40"/>
      <c r="T395" s="40"/>
      <c r="U395" s="40"/>
      <c r="V395" s="40"/>
      <c r="W395" s="40"/>
      <c r="X395" s="40"/>
      <c r="Y395" s="40"/>
      <c r="Z395" s="40"/>
      <c r="AA395" s="182"/>
      <c r="AB395" s="40"/>
      <c r="AC395" s="40"/>
      <c r="AD395" s="40"/>
      <c r="AE395" s="40"/>
      <c r="AF395" s="40"/>
      <c r="AG395" s="40"/>
      <c r="AH395" s="40"/>
      <c r="AI395" s="40"/>
      <c r="AJ395" s="40"/>
      <c r="AK395" s="40"/>
      <c r="AL395" s="40"/>
      <c r="AM395" s="40"/>
      <c r="AN395" s="40"/>
      <c r="AO395" s="40"/>
      <c r="AP395" s="40"/>
      <c r="AQ395" s="40"/>
      <c r="AR395" s="40"/>
      <c r="AS395" s="40"/>
      <c r="AT395" s="40"/>
      <c r="AU395" s="40"/>
      <c r="AW395" s="145" t="str">
        <f t="shared" si="168"/>
        <v/>
      </c>
      <c r="AX395" s="146" t="str">
        <f t="shared" si="169"/>
        <v/>
      </c>
      <c r="AY395" s="147" t="str">
        <f t="shared" si="170"/>
        <v xml:space="preserve"> </v>
      </c>
      <c r="AZ395" s="145" t="str">
        <f t="shared" si="171"/>
        <v/>
      </c>
      <c r="BA395" s="146" t="str">
        <f t="shared" si="172"/>
        <v/>
      </c>
      <c r="BB395" s="147" t="str">
        <f t="shared" si="173"/>
        <v xml:space="preserve"> </v>
      </c>
      <c r="BC395" s="145" t="str">
        <f t="shared" si="174"/>
        <v/>
      </c>
      <c r="BD395" s="146" t="str">
        <f t="shared" si="175"/>
        <v/>
      </c>
      <c r="BE395" s="147" t="str">
        <f t="shared" si="176"/>
        <v xml:space="preserve"> </v>
      </c>
      <c r="BF395" s="145" t="str">
        <f t="shared" si="177"/>
        <v/>
      </c>
      <c r="BG395" s="146" t="str">
        <f t="shared" si="178"/>
        <v/>
      </c>
      <c r="BH395" s="148" t="str">
        <f t="shared" si="179"/>
        <v xml:space="preserve"> </v>
      </c>
      <c r="BI395" s="69" t="str">
        <f t="shared" si="180"/>
        <v/>
      </c>
      <c r="BJ395" s="70" t="str">
        <f t="shared" si="181"/>
        <v/>
      </c>
      <c r="BK395" s="142" t="str">
        <f t="shared" si="182"/>
        <v xml:space="preserve"> </v>
      </c>
      <c r="BL395" s="104"/>
      <c r="BM395" s="68">
        <f>COUNTIF('Student Tracking'!G394:N394,"&gt;=1")</f>
        <v>0</v>
      </c>
      <c r="BN395" s="104">
        <f>COUNTIF('Student Tracking'!G394:N394,"0")</f>
        <v>0</v>
      </c>
      <c r="BO395" s="85">
        <f t="shared" si="183"/>
        <v>0</v>
      </c>
      <c r="BP395" s="104" t="str">
        <f t="shared" si="161"/>
        <v/>
      </c>
      <c r="BQ395" s="104" t="str">
        <f t="shared" si="162"/>
        <v/>
      </c>
      <c r="BR395" s="104" t="str">
        <f t="shared" si="184"/>
        <v/>
      </c>
      <c r="BS395" s="303" t="str">
        <f t="shared" si="185"/>
        <v/>
      </c>
      <c r="BT395" s="104"/>
      <c r="BU395" s="68" t="str">
        <f t="shared" si="163"/>
        <v/>
      </c>
      <c r="BV395" s="91" t="str">
        <f t="shared" si="164"/>
        <v/>
      </c>
      <c r="BW395" s="91" t="str">
        <f t="shared" si="165"/>
        <v/>
      </c>
      <c r="BX395" s="91" t="str">
        <f t="shared" si="166"/>
        <v/>
      </c>
      <c r="BY395" s="91" t="str">
        <f t="shared" si="167"/>
        <v/>
      </c>
    </row>
    <row r="396" spans="1:77" x14ac:dyDescent="0.35">
      <c r="A396" s="73">
        <f>'Student Tracking'!A395</f>
        <v>0</v>
      </c>
      <c r="B396" s="73">
        <f>'Student Tracking'!B395</f>
        <v>0</v>
      </c>
      <c r="C396" s="74">
        <f>'Student Tracking'!D395</f>
        <v>0</v>
      </c>
      <c r="D396" s="184" t="str">
        <f>IF('Student Tracking'!E395,'Student Tracking'!E395,"")</f>
        <v/>
      </c>
      <c r="E396" s="184" t="str">
        <f>IF('Student Tracking'!F395,'Student Tracking'!F395,"")</f>
        <v/>
      </c>
      <c r="F396" s="181"/>
      <c r="G396" s="39"/>
      <c r="H396" s="39"/>
      <c r="I396" s="39"/>
      <c r="J396" s="39"/>
      <c r="K396" s="39"/>
      <c r="L396" s="39"/>
      <c r="M396" s="39"/>
      <c r="N396" s="39"/>
      <c r="O396" s="39"/>
      <c r="P396" s="39"/>
      <c r="Q396" s="39"/>
      <c r="R396" s="39"/>
      <c r="S396" s="39"/>
      <c r="T396" s="39"/>
      <c r="U396" s="39"/>
      <c r="V396" s="39"/>
      <c r="W396" s="39"/>
      <c r="X396" s="39"/>
      <c r="Y396" s="39"/>
      <c r="Z396" s="39"/>
      <c r="AA396" s="181"/>
      <c r="AB396" s="39"/>
      <c r="AC396" s="39"/>
      <c r="AD396" s="39"/>
      <c r="AE396" s="39"/>
      <c r="AF396" s="39"/>
      <c r="AG396" s="39"/>
      <c r="AH396" s="39"/>
      <c r="AI396" s="39"/>
      <c r="AJ396" s="39"/>
      <c r="AK396" s="39"/>
      <c r="AL396" s="39"/>
      <c r="AM396" s="39"/>
      <c r="AN396" s="39"/>
      <c r="AO396" s="39"/>
      <c r="AP396" s="39"/>
      <c r="AQ396" s="39"/>
      <c r="AR396" s="39"/>
      <c r="AS396" s="39"/>
      <c r="AT396" s="39"/>
      <c r="AU396" s="39"/>
      <c r="AW396" s="145" t="str">
        <f t="shared" si="168"/>
        <v/>
      </c>
      <c r="AX396" s="146" t="str">
        <f t="shared" si="169"/>
        <v/>
      </c>
      <c r="AY396" s="147" t="str">
        <f t="shared" si="170"/>
        <v xml:space="preserve"> </v>
      </c>
      <c r="AZ396" s="145" t="str">
        <f t="shared" si="171"/>
        <v/>
      </c>
      <c r="BA396" s="146" t="str">
        <f t="shared" si="172"/>
        <v/>
      </c>
      <c r="BB396" s="147" t="str">
        <f t="shared" si="173"/>
        <v xml:space="preserve"> </v>
      </c>
      <c r="BC396" s="145" t="str">
        <f t="shared" si="174"/>
        <v/>
      </c>
      <c r="BD396" s="146" t="str">
        <f t="shared" si="175"/>
        <v/>
      </c>
      <c r="BE396" s="147" t="str">
        <f t="shared" si="176"/>
        <v xml:space="preserve"> </v>
      </c>
      <c r="BF396" s="145" t="str">
        <f t="shared" si="177"/>
        <v/>
      </c>
      <c r="BG396" s="146" t="str">
        <f t="shared" si="178"/>
        <v/>
      </c>
      <c r="BH396" s="148" t="str">
        <f t="shared" si="179"/>
        <v xml:space="preserve"> </v>
      </c>
      <c r="BI396" s="69" t="str">
        <f t="shared" si="180"/>
        <v/>
      </c>
      <c r="BJ396" s="70" t="str">
        <f t="shared" si="181"/>
        <v/>
      </c>
      <c r="BK396" s="142" t="str">
        <f t="shared" si="182"/>
        <v xml:space="preserve"> </v>
      </c>
      <c r="BL396" s="104"/>
      <c r="BM396" s="68">
        <f>COUNTIF('Student Tracking'!G395:N395,"&gt;=1")</f>
        <v>0</v>
      </c>
      <c r="BN396" s="104">
        <f>COUNTIF('Student Tracking'!G395:N395,"0")</f>
        <v>0</v>
      </c>
      <c r="BO396" s="85">
        <f t="shared" si="183"/>
        <v>0</v>
      </c>
      <c r="BP396" s="104" t="str">
        <f t="shared" si="161"/>
        <v/>
      </c>
      <c r="BQ396" s="104" t="str">
        <f t="shared" si="162"/>
        <v/>
      </c>
      <c r="BR396" s="104" t="str">
        <f t="shared" si="184"/>
        <v/>
      </c>
      <c r="BS396" s="303" t="str">
        <f t="shared" si="185"/>
        <v/>
      </c>
      <c r="BT396" s="104"/>
      <c r="BU396" s="68" t="str">
        <f t="shared" si="163"/>
        <v/>
      </c>
      <c r="BV396" s="91" t="str">
        <f t="shared" si="164"/>
        <v/>
      </c>
      <c r="BW396" s="91" t="str">
        <f t="shared" si="165"/>
        <v/>
      </c>
      <c r="BX396" s="91" t="str">
        <f t="shared" si="166"/>
        <v/>
      </c>
      <c r="BY396" s="91" t="str">
        <f t="shared" si="167"/>
        <v/>
      </c>
    </row>
    <row r="397" spans="1:77" x14ac:dyDescent="0.35">
      <c r="A397" s="73">
        <f>'Student Tracking'!A396</f>
        <v>0</v>
      </c>
      <c r="B397" s="73">
        <f>'Student Tracking'!B396</f>
        <v>0</v>
      </c>
      <c r="C397" s="74">
        <f>'Student Tracking'!D396</f>
        <v>0</v>
      </c>
      <c r="D397" s="184" t="str">
        <f>IF('Student Tracking'!E396,'Student Tracking'!E396,"")</f>
        <v/>
      </c>
      <c r="E397" s="184" t="str">
        <f>IF('Student Tracking'!F396,'Student Tracking'!F396,"")</f>
        <v/>
      </c>
      <c r="F397" s="182"/>
      <c r="G397" s="40"/>
      <c r="H397" s="40"/>
      <c r="I397" s="40"/>
      <c r="J397" s="40"/>
      <c r="K397" s="40"/>
      <c r="L397" s="40"/>
      <c r="M397" s="40"/>
      <c r="N397" s="40"/>
      <c r="O397" s="40"/>
      <c r="P397" s="40"/>
      <c r="Q397" s="40"/>
      <c r="R397" s="40"/>
      <c r="S397" s="40"/>
      <c r="T397" s="40"/>
      <c r="U397" s="40"/>
      <c r="V397" s="40"/>
      <c r="W397" s="40"/>
      <c r="X397" s="40"/>
      <c r="Y397" s="40"/>
      <c r="Z397" s="40"/>
      <c r="AA397" s="182"/>
      <c r="AB397" s="40"/>
      <c r="AC397" s="40"/>
      <c r="AD397" s="40"/>
      <c r="AE397" s="40"/>
      <c r="AF397" s="40"/>
      <c r="AG397" s="40"/>
      <c r="AH397" s="40"/>
      <c r="AI397" s="40"/>
      <c r="AJ397" s="40"/>
      <c r="AK397" s="40"/>
      <c r="AL397" s="40"/>
      <c r="AM397" s="40"/>
      <c r="AN397" s="40"/>
      <c r="AO397" s="40"/>
      <c r="AP397" s="40"/>
      <c r="AQ397" s="40"/>
      <c r="AR397" s="40"/>
      <c r="AS397" s="40"/>
      <c r="AT397" s="40"/>
      <c r="AU397" s="40"/>
      <c r="AW397" s="145" t="str">
        <f t="shared" si="168"/>
        <v/>
      </c>
      <c r="AX397" s="146" t="str">
        <f t="shared" si="169"/>
        <v/>
      </c>
      <c r="AY397" s="147" t="str">
        <f t="shared" si="170"/>
        <v xml:space="preserve"> </v>
      </c>
      <c r="AZ397" s="145" t="str">
        <f t="shared" si="171"/>
        <v/>
      </c>
      <c r="BA397" s="146" t="str">
        <f t="shared" si="172"/>
        <v/>
      </c>
      <c r="BB397" s="147" t="str">
        <f t="shared" si="173"/>
        <v xml:space="preserve"> </v>
      </c>
      <c r="BC397" s="145" t="str">
        <f t="shared" si="174"/>
        <v/>
      </c>
      <c r="BD397" s="146" t="str">
        <f t="shared" si="175"/>
        <v/>
      </c>
      <c r="BE397" s="147" t="str">
        <f t="shared" si="176"/>
        <v xml:space="preserve"> </v>
      </c>
      <c r="BF397" s="145" t="str">
        <f t="shared" si="177"/>
        <v/>
      </c>
      <c r="BG397" s="146" t="str">
        <f t="shared" si="178"/>
        <v/>
      </c>
      <c r="BH397" s="148" t="str">
        <f t="shared" si="179"/>
        <v xml:space="preserve"> </v>
      </c>
      <c r="BI397" s="69" t="str">
        <f t="shared" si="180"/>
        <v/>
      </c>
      <c r="BJ397" s="70" t="str">
        <f t="shared" si="181"/>
        <v/>
      </c>
      <c r="BK397" s="142" t="str">
        <f t="shared" si="182"/>
        <v xml:space="preserve"> </v>
      </c>
      <c r="BL397" s="104"/>
      <c r="BM397" s="68">
        <f>COUNTIF('Student Tracking'!G396:N396,"&gt;=1")</f>
        <v>0</v>
      </c>
      <c r="BN397" s="104">
        <f>COUNTIF('Student Tracking'!G396:N396,"0")</f>
        <v>0</v>
      </c>
      <c r="BO397" s="85">
        <f t="shared" si="183"/>
        <v>0</v>
      </c>
      <c r="BP397" s="104" t="str">
        <f t="shared" si="161"/>
        <v/>
      </c>
      <c r="BQ397" s="104" t="str">
        <f t="shared" si="162"/>
        <v/>
      </c>
      <c r="BR397" s="104" t="str">
        <f t="shared" si="184"/>
        <v/>
      </c>
      <c r="BS397" s="303" t="str">
        <f t="shared" si="185"/>
        <v/>
      </c>
      <c r="BT397" s="104"/>
      <c r="BU397" s="68" t="str">
        <f t="shared" si="163"/>
        <v/>
      </c>
      <c r="BV397" s="91" t="str">
        <f t="shared" si="164"/>
        <v/>
      </c>
      <c r="BW397" s="91" t="str">
        <f t="shared" si="165"/>
        <v/>
      </c>
      <c r="BX397" s="91" t="str">
        <f t="shared" si="166"/>
        <v/>
      </c>
      <c r="BY397" s="91" t="str">
        <f t="shared" si="167"/>
        <v/>
      </c>
    </row>
    <row r="398" spans="1:77" x14ac:dyDescent="0.35">
      <c r="A398" s="73">
        <f>'Student Tracking'!A397</f>
        <v>0</v>
      </c>
      <c r="B398" s="73">
        <f>'Student Tracking'!B397</f>
        <v>0</v>
      </c>
      <c r="C398" s="74">
        <f>'Student Tracking'!D397</f>
        <v>0</v>
      </c>
      <c r="D398" s="184" t="str">
        <f>IF('Student Tracking'!E397,'Student Tracking'!E397,"")</f>
        <v/>
      </c>
      <c r="E398" s="184" t="str">
        <f>IF('Student Tracking'!F397,'Student Tracking'!F397,"")</f>
        <v/>
      </c>
      <c r="F398" s="181"/>
      <c r="G398" s="39"/>
      <c r="H398" s="39"/>
      <c r="I398" s="39"/>
      <c r="J398" s="39"/>
      <c r="K398" s="39"/>
      <c r="L398" s="39"/>
      <c r="M398" s="39"/>
      <c r="N398" s="39"/>
      <c r="O398" s="39"/>
      <c r="P398" s="39"/>
      <c r="Q398" s="39"/>
      <c r="R398" s="39"/>
      <c r="S398" s="39"/>
      <c r="T398" s="39"/>
      <c r="U398" s="39"/>
      <c r="V398" s="39"/>
      <c r="W398" s="39"/>
      <c r="X398" s="39"/>
      <c r="Y398" s="39"/>
      <c r="Z398" s="39"/>
      <c r="AA398" s="181"/>
      <c r="AB398" s="39"/>
      <c r="AC398" s="39"/>
      <c r="AD398" s="39"/>
      <c r="AE398" s="39"/>
      <c r="AF398" s="39"/>
      <c r="AG398" s="39"/>
      <c r="AH398" s="39"/>
      <c r="AI398" s="39"/>
      <c r="AJ398" s="39"/>
      <c r="AK398" s="39"/>
      <c r="AL398" s="39"/>
      <c r="AM398" s="39"/>
      <c r="AN398" s="39"/>
      <c r="AO398" s="39"/>
      <c r="AP398" s="39"/>
      <c r="AQ398" s="39"/>
      <c r="AR398" s="39"/>
      <c r="AS398" s="39"/>
      <c r="AT398" s="39"/>
      <c r="AU398" s="39"/>
      <c r="AW398" s="145" t="str">
        <f t="shared" si="168"/>
        <v/>
      </c>
      <c r="AX398" s="146" t="str">
        <f t="shared" si="169"/>
        <v/>
      </c>
      <c r="AY398" s="147" t="str">
        <f t="shared" si="170"/>
        <v xml:space="preserve"> </v>
      </c>
      <c r="AZ398" s="145" t="str">
        <f t="shared" si="171"/>
        <v/>
      </c>
      <c r="BA398" s="146" t="str">
        <f t="shared" si="172"/>
        <v/>
      </c>
      <c r="BB398" s="147" t="str">
        <f t="shared" si="173"/>
        <v xml:space="preserve"> </v>
      </c>
      <c r="BC398" s="145" t="str">
        <f t="shared" si="174"/>
        <v/>
      </c>
      <c r="BD398" s="146" t="str">
        <f t="shared" si="175"/>
        <v/>
      </c>
      <c r="BE398" s="147" t="str">
        <f t="shared" si="176"/>
        <v xml:space="preserve"> </v>
      </c>
      <c r="BF398" s="145" t="str">
        <f t="shared" si="177"/>
        <v/>
      </c>
      <c r="BG398" s="146" t="str">
        <f t="shared" si="178"/>
        <v/>
      </c>
      <c r="BH398" s="148" t="str">
        <f t="shared" si="179"/>
        <v xml:space="preserve"> </v>
      </c>
      <c r="BI398" s="69" t="str">
        <f t="shared" si="180"/>
        <v/>
      </c>
      <c r="BJ398" s="70" t="str">
        <f t="shared" si="181"/>
        <v/>
      </c>
      <c r="BK398" s="142" t="str">
        <f t="shared" si="182"/>
        <v xml:space="preserve"> </v>
      </c>
      <c r="BL398" s="104"/>
      <c r="BM398" s="68">
        <f>COUNTIF('Student Tracking'!G397:N397,"&gt;=1")</f>
        <v>0</v>
      </c>
      <c r="BN398" s="104">
        <f>COUNTIF('Student Tracking'!G397:N397,"0")</f>
        <v>0</v>
      </c>
      <c r="BO398" s="85">
        <f t="shared" si="183"/>
        <v>0</v>
      </c>
      <c r="BP398" s="104" t="str">
        <f t="shared" si="161"/>
        <v/>
      </c>
      <c r="BQ398" s="104" t="str">
        <f t="shared" si="162"/>
        <v/>
      </c>
      <c r="BR398" s="104" t="str">
        <f t="shared" si="184"/>
        <v/>
      </c>
      <c r="BS398" s="303" t="str">
        <f t="shared" si="185"/>
        <v/>
      </c>
      <c r="BT398" s="104"/>
      <c r="BU398" s="68" t="str">
        <f t="shared" si="163"/>
        <v/>
      </c>
      <c r="BV398" s="91" t="str">
        <f t="shared" si="164"/>
        <v/>
      </c>
      <c r="BW398" s="91" t="str">
        <f t="shared" si="165"/>
        <v/>
      </c>
      <c r="BX398" s="91" t="str">
        <f t="shared" si="166"/>
        <v/>
      </c>
      <c r="BY398" s="91" t="str">
        <f t="shared" si="167"/>
        <v/>
      </c>
    </row>
    <row r="399" spans="1:77" x14ac:dyDescent="0.35">
      <c r="A399" s="73">
        <f>'Student Tracking'!A398</f>
        <v>0</v>
      </c>
      <c r="B399" s="73">
        <f>'Student Tracking'!B398</f>
        <v>0</v>
      </c>
      <c r="C399" s="74">
        <f>'Student Tracking'!D398</f>
        <v>0</v>
      </c>
      <c r="D399" s="184" t="str">
        <f>IF('Student Tracking'!E398,'Student Tracking'!E398,"")</f>
        <v/>
      </c>
      <c r="E399" s="184" t="str">
        <f>IF('Student Tracking'!F398,'Student Tracking'!F398,"")</f>
        <v/>
      </c>
      <c r="F399" s="182"/>
      <c r="G399" s="40"/>
      <c r="H399" s="40"/>
      <c r="I399" s="40"/>
      <c r="J399" s="40"/>
      <c r="K399" s="40"/>
      <c r="L399" s="40"/>
      <c r="M399" s="40"/>
      <c r="N399" s="40"/>
      <c r="O399" s="40"/>
      <c r="P399" s="40"/>
      <c r="Q399" s="40"/>
      <c r="R399" s="40"/>
      <c r="S399" s="40"/>
      <c r="T399" s="40"/>
      <c r="U399" s="40"/>
      <c r="V399" s="40"/>
      <c r="W399" s="40"/>
      <c r="X399" s="40"/>
      <c r="Y399" s="40"/>
      <c r="Z399" s="40"/>
      <c r="AA399" s="182"/>
      <c r="AB399" s="40"/>
      <c r="AC399" s="40"/>
      <c r="AD399" s="40"/>
      <c r="AE399" s="40"/>
      <c r="AF399" s="40"/>
      <c r="AG399" s="40"/>
      <c r="AH399" s="40"/>
      <c r="AI399" s="40"/>
      <c r="AJ399" s="40"/>
      <c r="AK399" s="40"/>
      <c r="AL399" s="40"/>
      <c r="AM399" s="40"/>
      <c r="AN399" s="40"/>
      <c r="AO399" s="40"/>
      <c r="AP399" s="40"/>
      <c r="AQ399" s="40"/>
      <c r="AR399" s="40"/>
      <c r="AS399" s="40"/>
      <c r="AT399" s="40"/>
      <c r="AU399" s="40"/>
      <c r="AW399" s="145" t="str">
        <f t="shared" si="168"/>
        <v/>
      </c>
      <c r="AX399" s="146" t="str">
        <f t="shared" si="169"/>
        <v/>
      </c>
      <c r="AY399" s="147" t="str">
        <f t="shared" si="170"/>
        <v xml:space="preserve"> </v>
      </c>
      <c r="AZ399" s="145" t="str">
        <f t="shared" si="171"/>
        <v/>
      </c>
      <c r="BA399" s="146" t="str">
        <f t="shared" si="172"/>
        <v/>
      </c>
      <c r="BB399" s="147" t="str">
        <f t="shared" si="173"/>
        <v xml:space="preserve"> </v>
      </c>
      <c r="BC399" s="145" t="str">
        <f t="shared" si="174"/>
        <v/>
      </c>
      <c r="BD399" s="146" t="str">
        <f t="shared" si="175"/>
        <v/>
      </c>
      <c r="BE399" s="147" t="str">
        <f t="shared" si="176"/>
        <v xml:space="preserve"> </v>
      </c>
      <c r="BF399" s="145" t="str">
        <f t="shared" si="177"/>
        <v/>
      </c>
      <c r="BG399" s="146" t="str">
        <f t="shared" si="178"/>
        <v/>
      </c>
      <c r="BH399" s="148" t="str">
        <f t="shared" si="179"/>
        <v xml:space="preserve"> </v>
      </c>
      <c r="BI399" s="69" t="str">
        <f t="shared" si="180"/>
        <v/>
      </c>
      <c r="BJ399" s="70" t="str">
        <f t="shared" si="181"/>
        <v/>
      </c>
      <c r="BK399" s="142" t="str">
        <f t="shared" si="182"/>
        <v xml:space="preserve"> </v>
      </c>
      <c r="BL399" s="104"/>
      <c r="BM399" s="68">
        <f>COUNTIF('Student Tracking'!G398:N398,"&gt;=1")</f>
        <v>0</v>
      </c>
      <c r="BN399" s="104">
        <f>COUNTIF('Student Tracking'!G398:N398,"0")</f>
        <v>0</v>
      </c>
      <c r="BO399" s="85">
        <f t="shared" si="183"/>
        <v>0</v>
      </c>
      <c r="BP399" s="104" t="str">
        <f t="shared" si="161"/>
        <v/>
      </c>
      <c r="BQ399" s="104" t="str">
        <f t="shared" si="162"/>
        <v/>
      </c>
      <c r="BR399" s="104" t="str">
        <f t="shared" si="184"/>
        <v/>
      </c>
      <c r="BS399" s="303" t="str">
        <f t="shared" si="185"/>
        <v/>
      </c>
      <c r="BT399" s="104"/>
      <c r="BU399" s="68" t="str">
        <f t="shared" si="163"/>
        <v/>
      </c>
      <c r="BV399" s="91" t="str">
        <f t="shared" si="164"/>
        <v/>
      </c>
      <c r="BW399" s="91" t="str">
        <f t="shared" si="165"/>
        <v/>
      </c>
      <c r="BX399" s="91" t="str">
        <f t="shared" si="166"/>
        <v/>
      </c>
      <c r="BY399" s="91" t="str">
        <f t="shared" si="167"/>
        <v/>
      </c>
    </row>
    <row r="400" spans="1:77" x14ac:dyDescent="0.35">
      <c r="A400" s="73">
        <f>'Student Tracking'!A399</f>
        <v>0</v>
      </c>
      <c r="B400" s="73">
        <f>'Student Tracking'!B399</f>
        <v>0</v>
      </c>
      <c r="C400" s="74">
        <f>'Student Tracking'!D399</f>
        <v>0</v>
      </c>
      <c r="D400" s="184" t="str">
        <f>IF('Student Tracking'!E399,'Student Tracking'!E399,"")</f>
        <v/>
      </c>
      <c r="E400" s="184" t="str">
        <f>IF('Student Tracking'!F399,'Student Tracking'!F399,"")</f>
        <v/>
      </c>
      <c r="F400" s="181"/>
      <c r="G400" s="39"/>
      <c r="H400" s="39"/>
      <c r="I400" s="39"/>
      <c r="J400" s="39"/>
      <c r="K400" s="39"/>
      <c r="L400" s="39"/>
      <c r="M400" s="39"/>
      <c r="N400" s="39"/>
      <c r="O400" s="39"/>
      <c r="P400" s="39"/>
      <c r="Q400" s="39"/>
      <c r="R400" s="39"/>
      <c r="S400" s="39"/>
      <c r="T400" s="39"/>
      <c r="U400" s="39"/>
      <c r="V400" s="39"/>
      <c r="W400" s="39"/>
      <c r="X400" s="39"/>
      <c r="Y400" s="39"/>
      <c r="Z400" s="39"/>
      <c r="AA400" s="181"/>
      <c r="AB400" s="39"/>
      <c r="AC400" s="39"/>
      <c r="AD400" s="39"/>
      <c r="AE400" s="39"/>
      <c r="AF400" s="39"/>
      <c r="AG400" s="39"/>
      <c r="AH400" s="39"/>
      <c r="AI400" s="39"/>
      <c r="AJ400" s="39"/>
      <c r="AK400" s="39"/>
      <c r="AL400" s="39"/>
      <c r="AM400" s="39"/>
      <c r="AN400" s="39"/>
      <c r="AO400" s="39"/>
      <c r="AP400" s="39"/>
      <c r="AQ400" s="39"/>
      <c r="AR400" s="39"/>
      <c r="AS400" s="39"/>
      <c r="AT400" s="39"/>
      <c r="AU400" s="39"/>
      <c r="AW400" s="145" t="str">
        <f t="shared" si="168"/>
        <v/>
      </c>
      <c r="AX400" s="146" t="str">
        <f t="shared" si="169"/>
        <v/>
      </c>
      <c r="AY400" s="147" t="str">
        <f t="shared" si="170"/>
        <v xml:space="preserve"> </v>
      </c>
      <c r="AZ400" s="145" t="str">
        <f t="shared" si="171"/>
        <v/>
      </c>
      <c r="BA400" s="146" t="str">
        <f t="shared" si="172"/>
        <v/>
      </c>
      <c r="BB400" s="147" t="str">
        <f t="shared" si="173"/>
        <v xml:space="preserve"> </v>
      </c>
      <c r="BC400" s="145" t="str">
        <f t="shared" si="174"/>
        <v/>
      </c>
      <c r="BD400" s="146" t="str">
        <f t="shared" si="175"/>
        <v/>
      </c>
      <c r="BE400" s="147" t="str">
        <f t="shared" si="176"/>
        <v xml:space="preserve"> </v>
      </c>
      <c r="BF400" s="145" t="str">
        <f t="shared" si="177"/>
        <v/>
      </c>
      <c r="BG400" s="146" t="str">
        <f t="shared" si="178"/>
        <v/>
      </c>
      <c r="BH400" s="148" t="str">
        <f t="shared" si="179"/>
        <v xml:space="preserve"> </v>
      </c>
      <c r="BI400" s="69" t="str">
        <f t="shared" si="180"/>
        <v/>
      </c>
      <c r="BJ400" s="70" t="str">
        <f t="shared" si="181"/>
        <v/>
      </c>
      <c r="BK400" s="142" t="str">
        <f t="shared" si="182"/>
        <v xml:space="preserve"> </v>
      </c>
      <c r="BL400" s="104"/>
      <c r="BM400" s="68">
        <f>COUNTIF('Student Tracking'!G399:N399,"&gt;=1")</f>
        <v>0</v>
      </c>
      <c r="BN400" s="104">
        <f>COUNTIF('Student Tracking'!G399:N399,"0")</f>
        <v>0</v>
      </c>
      <c r="BO400" s="85">
        <f t="shared" si="183"/>
        <v>0</v>
      </c>
      <c r="BP400" s="104" t="str">
        <f t="shared" si="161"/>
        <v/>
      </c>
      <c r="BQ400" s="104" t="str">
        <f t="shared" si="162"/>
        <v/>
      </c>
      <c r="BR400" s="104" t="str">
        <f t="shared" si="184"/>
        <v/>
      </c>
      <c r="BS400" s="303" t="str">
        <f t="shared" si="185"/>
        <v/>
      </c>
      <c r="BT400" s="104"/>
      <c r="BU400" s="68" t="str">
        <f t="shared" si="163"/>
        <v/>
      </c>
      <c r="BV400" s="91" t="str">
        <f t="shared" si="164"/>
        <v/>
      </c>
      <c r="BW400" s="91" t="str">
        <f t="shared" si="165"/>
        <v/>
      </c>
      <c r="BX400" s="91" t="str">
        <f t="shared" si="166"/>
        <v/>
      </c>
      <c r="BY400" s="91" t="str">
        <f t="shared" si="167"/>
        <v/>
      </c>
    </row>
    <row r="401" spans="1:77" x14ac:dyDescent="0.35">
      <c r="A401" s="73">
        <f>'Student Tracking'!A400</f>
        <v>0</v>
      </c>
      <c r="B401" s="73">
        <f>'Student Tracking'!B400</f>
        <v>0</v>
      </c>
      <c r="C401" s="74">
        <f>'Student Tracking'!D400</f>
        <v>0</v>
      </c>
      <c r="D401" s="184" t="str">
        <f>IF('Student Tracking'!E400,'Student Tracking'!E400,"")</f>
        <v/>
      </c>
      <c r="E401" s="184" t="str">
        <f>IF('Student Tracking'!F400,'Student Tracking'!F400,"")</f>
        <v/>
      </c>
      <c r="F401" s="182"/>
      <c r="G401" s="40"/>
      <c r="H401" s="40"/>
      <c r="I401" s="40"/>
      <c r="J401" s="40"/>
      <c r="K401" s="40"/>
      <c r="L401" s="40"/>
      <c r="M401" s="40"/>
      <c r="N401" s="40"/>
      <c r="O401" s="40"/>
      <c r="P401" s="40"/>
      <c r="Q401" s="40"/>
      <c r="R401" s="40"/>
      <c r="S401" s="40"/>
      <c r="T401" s="40"/>
      <c r="U401" s="40"/>
      <c r="V401" s="40"/>
      <c r="W401" s="40"/>
      <c r="X401" s="40"/>
      <c r="Y401" s="40"/>
      <c r="Z401" s="40"/>
      <c r="AA401" s="182"/>
      <c r="AB401" s="40"/>
      <c r="AC401" s="40"/>
      <c r="AD401" s="40"/>
      <c r="AE401" s="40"/>
      <c r="AF401" s="40"/>
      <c r="AG401" s="40"/>
      <c r="AH401" s="40"/>
      <c r="AI401" s="40"/>
      <c r="AJ401" s="40"/>
      <c r="AK401" s="40"/>
      <c r="AL401" s="40"/>
      <c r="AM401" s="40"/>
      <c r="AN401" s="40"/>
      <c r="AO401" s="40"/>
      <c r="AP401" s="40"/>
      <c r="AQ401" s="40"/>
      <c r="AR401" s="40"/>
      <c r="AS401" s="40"/>
      <c r="AT401" s="40"/>
      <c r="AU401" s="40"/>
      <c r="AW401" s="145" t="str">
        <f t="shared" si="168"/>
        <v/>
      </c>
      <c r="AX401" s="146" t="str">
        <f t="shared" si="169"/>
        <v/>
      </c>
      <c r="AY401" s="147" t="str">
        <f t="shared" si="170"/>
        <v xml:space="preserve"> </v>
      </c>
      <c r="AZ401" s="145" t="str">
        <f t="shared" si="171"/>
        <v/>
      </c>
      <c r="BA401" s="146" t="str">
        <f t="shared" si="172"/>
        <v/>
      </c>
      <c r="BB401" s="147" t="str">
        <f t="shared" si="173"/>
        <v xml:space="preserve"> </v>
      </c>
      <c r="BC401" s="145" t="str">
        <f t="shared" si="174"/>
        <v/>
      </c>
      <c r="BD401" s="146" t="str">
        <f t="shared" si="175"/>
        <v/>
      </c>
      <c r="BE401" s="147" t="str">
        <f t="shared" si="176"/>
        <v xml:space="preserve"> </v>
      </c>
      <c r="BF401" s="145" t="str">
        <f t="shared" si="177"/>
        <v/>
      </c>
      <c r="BG401" s="146" t="str">
        <f t="shared" si="178"/>
        <v/>
      </c>
      <c r="BH401" s="148" t="str">
        <f t="shared" si="179"/>
        <v xml:space="preserve"> </v>
      </c>
      <c r="BI401" s="69" t="str">
        <f t="shared" si="180"/>
        <v/>
      </c>
      <c r="BJ401" s="70" t="str">
        <f t="shared" si="181"/>
        <v/>
      </c>
      <c r="BK401" s="142" t="str">
        <f t="shared" si="182"/>
        <v xml:space="preserve"> </v>
      </c>
      <c r="BL401" s="104"/>
      <c r="BM401" s="68">
        <f>COUNTIF('Student Tracking'!G400:N400,"&gt;=1")</f>
        <v>0</v>
      </c>
      <c r="BN401" s="104">
        <f>COUNTIF('Student Tracking'!G400:N400,"0")</f>
        <v>0</v>
      </c>
      <c r="BO401" s="85">
        <f t="shared" si="183"/>
        <v>0</v>
      </c>
      <c r="BP401" s="104" t="str">
        <f t="shared" si="161"/>
        <v/>
      </c>
      <c r="BQ401" s="104" t="str">
        <f t="shared" si="162"/>
        <v/>
      </c>
      <c r="BR401" s="104" t="str">
        <f t="shared" si="184"/>
        <v/>
      </c>
      <c r="BS401" s="303" t="str">
        <f t="shared" si="185"/>
        <v/>
      </c>
      <c r="BT401" s="104"/>
      <c r="BU401" s="68" t="str">
        <f t="shared" si="163"/>
        <v/>
      </c>
      <c r="BV401" s="91" t="str">
        <f t="shared" si="164"/>
        <v/>
      </c>
      <c r="BW401" s="91" t="str">
        <f t="shared" si="165"/>
        <v/>
      </c>
      <c r="BX401" s="91" t="str">
        <f t="shared" si="166"/>
        <v/>
      </c>
      <c r="BY401" s="91" t="str">
        <f t="shared" si="167"/>
        <v/>
      </c>
    </row>
    <row r="402" spans="1:77" x14ac:dyDescent="0.35">
      <c r="A402" s="73">
        <f>'Student Tracking'!A401</f>
        <v>0</v>
      </c>
      <c r="B402" s="73">
        <f>'Student Tracking'!B401</f>
        <v>0</v>
      </c>
      <c r="C402" s="74">
        <f>'Student Tracking'!D401</f>
        <v>0</v>
      </c>
      <c r="D402" s="184" t="str">
        <f>IF('Student Tracking'!E401,'Student Tracking'!E401,"")</f>
        <v/>
      </c>
      <c r="E402" s="184" t="str">
        <f>IF('Student Tracking'!F401,'Student Tracking'!F401,"")</f>
        <v/>
      </c>
      <c r="F402" s="181"/>
      <c r="G402" s="39"/>
      <c r="H402" s="39"/>
      <c r="I402" s="39"/>
      <c r="J402" s="39"/>
      <c r="K402" s="39"/>
      <c r="L402" s="39"/>
      <c r="M402" s="39"/>
      <c r="N402" s="39"/>
      <c r="O402" s="39"/>
      <c r="P402" s="39"/>
      <c r="Q402" s="39"/>
      <c r="R402" s="39"/>
      <c r="S402" s="39"/>
      <c r="T402" s="39"/>
      <c r="U402" s="39"/>
      <c r="V402" s="39"/>
      <c r="W402" s="39"/>
      <c r="X402" s="39"/>
      <c r="Y402" s="39"/>
      <c r="Z402" s="39"/>
      <c r="AA402" s="181"/>
      <c r="AB402" s="39"/>
      <c r="AC402" s="39"/>
      <c r="AD402" s="39"/>
      <c r="AE402" s="39"/>
      <c r="AF402" s="39"/>
      <c r="AG402" s="39"/>
      <c r="AH402" s="39"/>
      <c r="AI402" s="39"/>
      <c r="AJ402" s="39"/>
      <c r="AK402" s="39"/>
      <c r="AL402" s="39"/>
      <c r="AM402" s="39"/>
      <c r="AN402" s="39"/>
      <c r="AO402" s="39"/>
      <c r="AP402" s="39"/>
      <c r="AQ402" s="39"/>
      <c r="AR402" s="39"/>
      <c r="AS402" s="39"/>
      <c r="AT402" s="39"/>
      <c r="AU402" s="39"/>
      <c r="AW402" s="145" t="str">
        <f t="shared" si="168"/>
        <v/>
      </c>
      <c r="AX402" s="146" t="str">
        <f t="shared" si="169"/>
        <v/>
      </c>
      <c r="AY402" s="147" t="str">
        <f t="shared" si="170"/>
        <v xml:space="preserve"> </v>
      </c>
      <c r="AZ402" s="145" t="str">
        <f t="shared" si="171"/>
        <v/>
      </c>
      <c r="BA402" s="146" t="str">
        <f t="shared" si="172"/>
        <v/>
      </c>
      <c r="BB402" s="147" t="str">
        <f t="shared" si="173"/>
        <v xml:space="preserve"> </v>
      </c>
      <c r="BC402" s="145" t="str">
        <f t="shared" si="174"/>
        <v/>
      </c>
      <c r="BD402" s="146" t="str">
        <f t="shared" si="175"/>
        <v/>
      </c>
      <c r="BE402" s="147" t="str">
        <f t="shared" si="176"/>
        <v xml:space="preserve"> </v>
      </c>
      <c r="BF402" s="145" t="str">
        <f t="shared" si="177"/>
        <v/>
      </c>
      <c r="BG402" s="146" t="str">
        <f t="shared" si="178"/>
        <v/>
      </c>
      <c r="BH402" s="148" t="str">
        <f t="shared" si="179"/>
        <v xml:space="preserve"> </v>
      </c>
      <c r="BI402" s="69" t="str">
        <f t="shared" si="180"/>
        <v/>
      </c>
      <c r="BJ402" s="70" t="str">
        <f t="shared" si="181"/>
        <v/>
      </c>
      <c r="BK402" s="142" t="str">
        <f t="shared" si="182"/>
        <v xml:space="preserve"> </v>
      </c>
      <c r="BL402" s="104"/>
      <c r="BM402" s="68">
        <f>COUNTIF('Student Tracking'!G401:N401,"&gt;=1")</f>
        <v>0</v>
      </c>
      <c r="BN402" s="104">
        <f>COUNTIF('Student Tracking'!G401:N401,"0")</f>
        <v>0</v>
      </c>
      <c r="BO402" s="85">
        <f t="shared" si="183"/>
        <v>0</v>
      </c>
      <c r="BP402" s="104" t="str">
        <f t="shared" si="161"/>
        <v/>
      </c>
      <c r="BQ402" s="104" t="str">
        <f t="shared" si="162"/>
        <v/>
      </c>
      <c r="BR402" s="104" t="str">
        <f t="shared" si="184"/>
        <v/>
      </c>
      <c r="BS402" s="303" t="str">
        <f t="shared" si="185"/>
        <v/>
      </c>
      <c r="BT402" s="104"/>
      <c r="BU402" s="68" t="str">
        <f t="shared" si="163"/>
        <v/>
      </c>
      <c r="BV402" s="91" t="str">
        <f t="shared" si="164"/>
        <v/>
      </c>
      <c r="BW402" s="91" t="str">
        <f t="shared" si="165"/>
        <v/>
      </c>
      <c r="BX402" s="91" t="str">
        <f t="shared" si="166"/>
        <v/>
      </c>
      <c r="BY402" s="91" t="str">
        <f t="shared" si="167"/>
        <v/>
      </c>
    </row>
    <row r="403" spans="1:77" x14ac:dyDescent="0.35">
      <c r="A403" s="73">
        <f>'Student Tracking'!A402</f>
        <v>0</v>
      </c>
      <c r="B403" s="73">
        <f>'Student Tracking'!B402</f>
        <v>0</v>
      </c>
      <c r="C403" s="74">
        <f>'Student Tracking'!D402</f>
        <v>0</v>
      </c>
      <c r="D403" s="184" t="str">
        <f>IF('Student Tracking'!E402,'Student Tracking'!E402,"")</f>
        <v/>
      </c>
      <c r="E403" s="184" t="str">
        <f>IF('Student Tracking'!F402,'Student Tracking'!F402,"")</f>
        <v/>
      </c>
      <c r="F403" s="182"/>
      <c r="G403" s="40"/>
      <c r="H403" s="40"/>
      <c r="I403" s="40"/>
      <c r="J403" s="40"/>
      <c r="K403" s="40"/>
      <c r="L403" s="40"/>
      <c r="M403" s="40"/>
      <c r="N403" s="40"/>
      <c r="O403" s="40"/>
      <c r="P403" s="40"/>
      <c r="Q403" s="40"/>
      <c r="R403" s="40"/>
      <c r="S403" s="40"/>
      <c r="T403" s="40"/>
      <c r="U403" s="40"/>
      <c r="V403" s="40"/>
      <c r="W403" s="40"/>
      <c r="X403" s="40"/>
      <c r="Y403" s="40"/>
      <c r="Z403" s="40"/>
      <c r="AA403" s="182"/>
      <c r="AB403" s="40"/>
      <c r="AC403" s="40"/>
      <c r="AD403" s="40"/>
      <c r="AE403" s="40"/>
      <c r="AF403" s="40"/>
      <c r="AG403" s="40"/>
      <c r="AH403" s="40"/>
      <c r="AI403" s="40"/>
      <c r="AJ403" s="40"/>
      <c r="AK403" s="40"/>
      <c r="AL403" s="40"/>
      <c r="AM403" s="40"/>
      <c r="AN403" s="40"/>
      <c r="AO403" s="40"/>
      <c r="AP403" s="40"/>
      <c r="AQ403" s="40"/>
      <c r="AR403" s="40"/>
      <c r="AS403" s="40"/>
      <c r="AT403" s="40"/>
      <c r="AU403" s="40"/>
      <c r="AW403" s="145" t="str">
        <f t="shared" si="168"/>
        <v/>
      </c>
      <c r="AX403" s="146" t="str">
        <f t="shared" si="169"/>
        <v/>
      </c>
      <c r="AY403" s="147" t="str">
        <f t="shared" si="170"/>
        <v xml:space="preserve"> </v>
      </c>
      <c r="AZ403" s="145" t="str">
        <f t="shared" si="171"/>
        <v/>
      </c>
      <c r="BA403" s="146" t="str">
        <f t="shared" si="172"/>
        <v/>
      </c>
      <c r="BB403" s="147" t="str">
        <f t="shared" si="173"/>
        <v xml:space="preserve"> </v>
      </c>
      <c r="BC403" s="145" t="str">
        <f t="shared" si="174"/>
        <v/>
      </c>
      <c r="BD403" s="146" t="str">
        <f t="shared" si="175"/>
        <v/>
      </c>
      <c r="BE403" s="147" t="str">
        <f t="shared" si="176"/>
        <v xml:space="preserve"> </v>
      </c>
      <c r="BF403" s="145" t="str">
        <f t="shared" si="177"/>
        <v/>
      </c>
      <c r="BG403" s="146" t="str">
        <f t="shared" si="178"/>
        <v/>
      </c>
      <c r="BH403" s="148" t="str">
        <f t="shared" si="179"/>
        <v xml:space="preserve"> </v>
      </c>
      <c r="BI403" s="69" t="str">
        <f t="shared" si="180"/>
        <v/>
      </c>
      <c r="BJ403" s="70" t="str">
        <f t="shared" si="181"/>
        <v/>
      </c>
      <c r="BK403" s="142" t="str">
        <f t="shared" si="182"/>
        <v xml:space="preserve"> </v>
      </c>
      <c r="BL403" s="104"/>
      <c r="BM403" s="68">
        <f>COUNTIF('Student Tracking'!G402:N402,"&gt;=1")</f>
        <v>0</v>
      </c>
      <c r="BN403" s="104">
        <f>COUNTIF('Student Tracking'!G402:N402,"0")</f>
        <v>0</v>
      </c>
      <c r="BO403" s="85">
        <f t="shared" si="183"/>
        <v>0</v>
      </c>
      <c r="BP403" s="104" t="str">
        <f t="shared" si="161"/>
        <v/>
      </c>
      <c r="BQ403" s="104" t="str">
        <f t="shared" si="162"/>
        <v/>
      </c>
      <c r="BR403" s="104" t="str">
        <f t="shared" si="184"/>
        <v/>
      </c>
      <c r="BS403" s="303" t="str">
        <f t="shared" si="185"/>
        <v/>
      </c>
      <c r="BT403" s="104"/>
      <c r="BU403" s="68" t="str">
        <f t="shared" si="163"/>
        <v/>
      </c>
      <c r="BV403" s="91" t="str">
        <f t="shared" si="164"/>
        <v/>
      </c>
      <c r="BW403" s="91" t="str">
        <f t="shared" si="165"/>
        <v/>
      </c>
      <c r="BX403" s="91" t="str">
        <f t="shared" si="166"/>
        <v/>
      </c>
      <c r="BY403" s="91" t="str">
        <f t="shared" si="167"/>
        <v/>
      </c>
    </row>
    <row r="404" spans="1:77" x14ac:dyDescent="0.35">
      <c r="A404" s="73">
        <f>'Student Tracking'!A403</f>
        <v>0</v>
      </c>
      <c r="B404" s="73">
        <f>'Student Tracking'!B403</f>
        <v>0</v>
      </c>
      <c r="C404" s="74">
        <f>'Student Tracking'!D403</f>
        <v>0</v>
      </c>
      <c r="D404" s="184" t="str">
        <f>IF('Student Tracking'!E403,'Student Tracking'!E403,"")</f>
        <v/>
      </c>
      <c r="E404" s="184" t="str">
        <f>IF('Student Tracking'!F403,'Student Tracking'!F403,"")</f>
        <v/>
      </c>
      <c r="F404" s="181"/>
      <c r="G404" s="39"/>
      <c r="H404" s="39"/>
      <c r="I404" s="39"/>
      <c r="J404" s="39"/>
      <c r="K404" s="39"/>
      <c r="L404" s="39"/>
      <c r="M404" s="39"/>
      <c r="N404" s="39"/>
      <c r="O404" s="39"/>
      <c r="P404" s="39"/>
      <c r="Q404" s="39"/>
      <c r="R404" s="39"/>
      <c r="S404" s="39"/>
      <c r="T404" s="39"/>
      <c r="U404" s="39"/>
      <c r="V404" s="39"/>
      <c r="W404" s="39"/>
      <c r="X404" s="39"/>
      <c r="Y404" s="39"/>
      <c r="Z404" s="39"/>
      <c r="AA404" s="181"/>
      <c r="AB404" s="39"/>
      <c r="AC404" s="39"/>
      <c r="AD404" s="39"/>
      <c r="AE404" s="39"/>
      <c r="AF404" s="39"/>
      <c r="AG404" s="39"/>
      <c r="AH404" s="39"/>
      <c r="AI404" s="39"/>
      <c r="AJ404" s="39"/>
      <c r="AK404" s="39"/>
      <c r="AL404" s="39"/>
      <c r="AM404" s="39"/>
      <c r="AN404" s="39"/>
      <c r="AO404" s="39"/>
      <c r="AP404" s="39"/>
      <c r="AQ404" s="39"/>
      <c r="AR404" s="39"/>
      <c r="AS404" s="39"/>
      <c r="AT404" s="39"/>
      <c r="AU404" s="39"/>
      <c r="AW404" s="145" t="str">
        <f t="shared" si="168"/>
        <v/>
      </c>
      <c r="AX404" s="146" t="str">
        <f t="shared" si="169"/>
        <v/>
      </c>
      <c r="AY404" s="147" t="str">
        <f t="shared" si="170"/>
        <v xml:space="preserve"> </v>
      </c>
      <c r="AZ404" s="145" t="str">
        <f t="shared" si="171"/>
        <v/>
      </c>
      <c r="BA404" s="146" t="str">
        <f t="shared" si="172"/>
        <v/>
      </c>
      <c r="BB404" s="147" t="str">
        <f t="shared" si="173"/>
        <v xml:space="preserve"> </v>
      </c>
      <c r="BC404" s="145" t="str">
        <f t="shared" si="174"/>
        <v/>
      </c>
      <c r="BD404" s="146" t="str">
        <f t="shared" si="175"/>
        <v/>
      </c>
      <c r="BE404" s="147" t="str">
        <f t="shared" si="176"/>
        <v xml:space="preserve"> </v>
      </c>
      <c r="BF404" s="145" t="str">
        <f t="shared" si="177"/>
        <v/>
      </c>
      <c r="BG404" s="146" t="str">
        <f t="shared" si="178"/>
        <v/>
      </c>
      <c r="BH404" s="148" t="str">
        <f t="shared" si="179"/>
        <v xml:space="preserve"> </v>
      </c>
      <c r="BI404" s="69" t="str">
        <f t="shared" si="180"/>
        <v/>
      </c>
      <c r="BJ404" s="70" t="str">
        <f t="shared" si="181"/>
        <v/>
      </c>
      <c r="BK404" s="142" t="str">
        <f t="shared" si="182"/>
        <v xml:space="preserve"> </v>
      </c>
      <c r="BL404" s="104"/>
      <c r="BM404" s="68">
        <f>COUNTIF('Student Tracking'!G403:N403,"&gt;=1")</f>
        <v>0</v>
      </c>
      <c r="BN404" s="104">
        <f>COUNTIF('Student Tracking'!G403:N403,"0")</f>
        <v>0</v>
      </c>
      <c r="BO404" s="85">
        <f t="shared" si="183"/>
        <v>0</v>
      </c>
      <c r="BP404" s="104" t="str">
        <f t="shared" si="161"/>
        <v/>
      </c>
      <c r="BQ404" s="104" t="str">
        <f t="shared" si="162"/>
        <v/>
      </c>
      <c r="BR404" s="104" t="str">
        <f t="shared" si="184"/>
        <v/>
      </c>
      <c r="BS404" s="303" t="str">
        <f t="shared" si="185"/>
        <v/>
      </c>
      <c r="BT404" s="104"/>
      <c r="BU404" s="68" t="str">
        <f t="shared" si="163"/>
        <v/>
      </c>
      <c r="BV404" s="91" t="str">
        <f t="shared" si="164"/>
        <v/>
      </c>
      <c r="BW404" s="91" t="str">
        <f t="shared" si="165"/>
        <v/>
      </c>
      <c r="BX404" s="91" t="str">
        <f t="shared" si="166"/>
        <v/>
      </c>
      <c r="BY404" s="91" t="str">
        <f t="shared" si="167"/>
        <v/>
      </c>
    </row>
    <row r="405" spans="1:77" x14ac:dyDescent="0.35">
      <c r="A405" s="73">
        <f>'Student Tracking'!A404</f>
        <v>0</v>
      </c>
      <c r="B405" s="73">
        <f>'Student Tracking'!B404</f>
        <v>0</v>
      </c>
      <c r="C405" s="74">
        <f>'Student Tracking'!D404</f>
        <v>0</v>
      </c>
      <c r="D405" s="184" t="str">
        <f>IF('Student Tracking'!E404,'Student Tracking'!E404,"")</f>
        <v/>
      </c>
      <c r="E405" s="184" t="str">
        <f>IF('Student Tracking'!F404,'Student Tracking'!F404,"")</f>
        <v/>
      </c>
      <c r="F405" s="182"/>
      <c r="G405" s="40"/>
      <c r="H405" s="40"/>
      <c r="I405" s="40"/>
      <c r="J405" s="40"/>
      <c r="K405" s="40"/>
      <c r="L405" s="40"/>
      <c r="M405" s="40"/>
      <c r="N405" s="40"/>
      <c r="O405" s="40"/>
      <c r="P405" s="40"/>
      <c r="Q405" s="40"/>
      <c r="R405" s="40"/>
      <c r="S405" s="40"/>
      <c r="T405" s="40"/>
      <c r="U405" s="40"/>
      <c r="V405" s="40"/>
      <c r="W405" s="40"/>
      <c r="X405" s="40"/>
      <c r="Y405" s="40"/>
      <c r="Z405" s="40"/>
      <c r="AA405" s="182"/>
      <c r="AB405" s="40"/>
      <c r="AC405" s="40"/>
      <c r="AD405" s="40"/>
      <c r="AE405" s="40"/>
      <c r="AF405" s="40"/>
      <c r="AG405" s="40"/>
      <c r="AH405" s="40"/>
      <c r="AI405" s="40"/>
      <c r="AJ405" s="40"/>
      <c r="AK405" s="40"/>
      <c r="AL405" s="40"/>
      <c r="AM405" s="40"/>
      <c r="AN405" s="40"/>
      <c r="AO405" s="40"/>
      <c r="AP405" s="40"/>
      <c r="AQ405" s="40"/>
      <c r="AR405" s="40"/>
      <c r="AS405" s="40"/>
      <c r="AT405" s="40"/>
      <c r="AU405" s="40"/>
      <c r="AW405" s="145" t="str">
        <f t="shared" si="168"/>
        <v/>
      </c>
      <c r="AX405" s="146" t="str">
        <f t="shared" si="169"/>
        <v/>
      </c>
      <c r="AY405" s="147" t="str">
        <f t="shared" si="170"/>
        <v xml:space="preserve"> </v>
      </c>
      <c r="AZ405" s="145" t="str">
        <f t="shared" si="171"/>
        <v/>
      </c>
      <c r="BA405" s="146" t="str">
        <f t="shared" si="172"/>
        <v/>
      </c>
      <c r="BB405" s="147" t="str">
        <f t="shared" si="173"/>
        <v xml:space="preserve"> </v>
      </c>
      <c r="BC405" s="145" t="str">
        <f t="shared" si="174"/>
        <v/>
      </c>
      <c r="BD405" s="146" t="str">
        <f t="shared" si="175"/>
        <v/>
      </c>
      <c r="BE405" s="147" t="str">
        <f t="shared" si="176"/>
        <v xml:space="preserve"> </v>
      </c>
      <c r="BF405" s="145" t="str">
        <f t="shared" si="177"/>
        <v/>
      </c>
      <c r="BG405" s="146" t="str">
        <f t="shared" si="178"/>
        <v/>
      </c>
      <c r="BH405" s="148" t="str">
        <f t="shared" si="179"/>
        <v xml:space="preserve"> </v>
      </c>
      <c r="BI405" s="69" t="str">
        <f t="shared" si="180"/>
        <v/>
      </c>
      <c r="BJ405" s="70" t="str">
        <f t="shared" si="181"/>
        <v/>
      </c>
      <c r="BK405" s="142" t="str">
        <f t="shared" si="182"/>
        <v xml:space="preserve"> </v>
      </c>
      <c r="BL405" s="104"/>
      <c r="BM405" s="68">
        <f>COUNTIF('Student Tracking'!G404:N404,"&gt;=1")</f>
        <v>0</v>
      </c>
      <c r="BN405" s="104">
        <f>COUNTIF('Student Tracking'!G404:N404,"0")</f>
        <v>0</v>
      </c>
      <c r="BO405" s="85">
        <f t="shared" si="183"/>
        <v>0</v>
      </c>
      <c r="BP405" s="104" t="str">
        <f t="shared" si="161"/>
        <v/>
      </c>
      <c r="BQ405" s="104" t="str">
        <f t="shared" si="162"/>
        <v/>
      </c>
      <c r="BR405" s="104" t="str">
        <f t="shared" si="184"/>
        <v/>
      </c>
      <c r="BS405" s="303" t="str">
        <f t="shared" si="185"/>
        <v/>
      </c>
      <c r="BT405" s="104"/>
      <c r="BU405" s="68" t="str">
        <f t="shared" si="163"/>
        <v/>
      </c>
      <c r="BV405" s="91" t="str">
        <f t="shared" si="164"/>
        <v/>
      </c>
      <c r="BW405" s="91" t="str">
        <f t="shared" si="165"/>
        <v/>
      </c>
      <c r="BX405" s="91" t="str">
        <f t="shared" si="166"/>
        <v/>
      </c>
      <c r="BY405" s="91" t="str">
        <f t="shared" si="167"/>
        <v/>
      </c>
    </row>
    <row r="406" spans="1:77" x14ac:dyDescent="0.35">
      <c r="A406" s="73">
        <f>'Student Tracking'!A405</f>
        <v>0</v>
      </c>
      <c r="B406" s="73">
        <f>'Student Tracking'!B405</f>
        <v>0</v>
      </c>
      <c r="C406" s="74">
        <f>'Student Tracking'!D405</f>
        <v>0</v>
      </c>
      <c r="D406" s="184" t="str">
        <f>IF('Student Tracking'!E405,'Student Tracking'!E405,"")</f>
        <v/>
      </c>
      <c r="E406" s="184" t="str">
        <f>IF('Student Tracking'!F405,'Student Tracking'!F405,"")</f>
        <v/>
      </c>
      <c r="F406" s="181"/>
      <c r="G406" s="39"/>
      <c r="H406" s="39"/>
      <c r="I406" s="39"/>
      <c r="J406" s="39"/>
      <c r="K406" s="39"/>
      <c r="L406" s="39"/>
      <c r="M406" s="39"/>
      <c r="N406" s="39"/>
      <c r="O406" s="39"/>
      <c r="P406" s="39"/>
      <c r="Q406" s="39"/>
      <c r="R406" s="39"/>
      <c r="S406" s="39"/>
      <c r="T406" s="39"/>
      <c r="U406" s="39"/>
      <c r="V406" s="39"/>
      <c r="W406" s="39"/>
      <c r="X406" s="39"/>
      <c r="Y406" s="39"/>
      <c r="Z406" s="39"/>
      <c r="AA406" s="181"/>
      <c r="AB406" s="39"/>
      <c r="AC406" s="39"/>
      <c r="AD406" s="39"/>
      <c r="AE406" s="39"/>
      <c r="AF406" s="39"/>
      <c r="AG406" s="39"/>
      <c r="AH406" s="39"/>
      <c r="AI406" s="39"/>
      <c r="AJ406" s="39"/>
      <c r="AK406" s="39"/>
      <c r="AL406" s="39"/>
      <c r="AM406" s="39"/>
      <c r="AN406" s="39"/>
      <c r="AO406" s="39"/>
      <c r="AP406" s="39"/>
      <c r="AQ406" s="39"/>
      <c r="AR406" s="39"/>
      <c r="AS406" s="39"/>
      <c r="AT406" s="39"/>
      <c r="AU406" s="39"/>
      <c r="AW406" s="145" t="str">
        <f t="shared" si="168"/>
        <v/>
      </c>
      <c r="AX406" s="146" t="str">
        <f t="shared" si="169"/>
        <v/>
      </c>
      <c r="AY406" s="147" t="str">
        <f t="shared" si="170"/>
        <v xml:space="preserve"> </v>
      </c>
      <c r="AZ406" s="145" t="str">
        <f t="shared" si="171"/>
        <v/>
      </c>
      <c r="BA406" s="146" t="str">
        <f t="shared" si="172"/>
        <v/>
      </c>
      <c r="BB406" s="147" t="str">
        <f t="shared" si="173"/>
        <v xml:space="preserve"> </v>
      </c>
      <c r="BC406" s="145" t="str">
        <f t="shared" si="174"/>
        <v/>
      </c>
      <c r="BD406" s="146" t="str">
        <f t="shared" si="175"/>
        <v/>
      </c>
      <c r="BE406" s="147" t="str">
        <f t="shared" si="176"/>
        <v xml:space="preserve"> </v>
      </c>
      <c r="BF406" s="145" t="str">
        <f t="shared" si="177"/>
        <v/>
      </c>
      <c r="BG406" s="146" t="str">
        <f t="shared" si="178"/>
        <v/>
      </c>
      <c r="BH406" s="148" t="str">
        <f t="shared" si="179"/>
        <v xml:space="preserve"> </v>
      </c>
      <c r="BI406" s="69" t="str">
        <f t="shared" si="180"/>
        <v/>
      </c>
      <c r="BJ406" s="70" t="str">
        <f t="shared" si="181"/>
        <v/>
      </c>
      <c r="BK406" s="142" t="str">
        <f t="shared" si="182"/>
        <v xml:space="preserve"> </v>
      </c>
      <c r="BL406" s="104"/>
      <c r="BM406" s="68">
        <f>COUNTIF('Student Tracking'!G405:N405,"&gt;=1")</f>
        <v>0</v>
      </c>
      <c r="BN406" s="104">
        <f>COUNTIF('Student Tracking'!G405:N405,"0")</f>
        <v>0</v>
      </c>
      <c r="BO406" s="85">
        <f t="shared" si="183"/>
        <v>0</v>
      </c>
      <c r="BP406" s="104" t="str">
        <f t="shared" si="161"/>
        <v/>
      </c>
      <c r="BQ406" s="104" t="str">
        <f t="shared" si="162"/>
        <v/>
      </c>
      <c r="BR406" s="104" t="str">
        <f t="shared" si="184"/>
        <v/>
      </c>
      <c r="BS406" s="303" t="str">
        <f t="shared" si="185"/>
        <v/>
      </c>
      <c r="BT406" s="104"/>
      <c r="BU406" s="68" t="str">
        <f t="shared" si="163"/>
        <v/>
      </c>
      <c r="BV406" s="91" t="str">
        <f t="shared" si="164"/>
        <v/>
      </c>
      <c r="BW406" s="91" t="str">
        <f t="shared" si="165"/>
        <v/>
      </c>
      <c r="BX406" s="91" t="str">
        <f t="shared" si="166"/>
        <v/>
      </c>
      <c r="BY406" s="91" t="str">
        <f t="shared" si="167"/>
        <v/>
      </c>
    </row>
    <row r="407" spans="1:77" x14ac:dyDescent="0.35">
      <c r="A407" s="73">
        <f>'Student Tracking'!A406</f>
        <v>0</v>
      </c>
      <c r="B407" s="73">
        <f>'Student Tracking'!B406</f>
        <v>0</v>
      </c>
      <c r="C407" s="74">
        <f>'Student Tracking'!D406</f>
        <v>0</v>
      </c>
      <c r="D407" s="184" t="str">
        <f>IF('Student Tracking'!E406,'Student Tracking'!E406,"")</f>
        <v/>
      </c>
      <c r="E407" s="184" t="str">
        <f>IF('Student Tracking'!F406,'Student Tracking'!F406,"")</f>
        <v/>
      </c>
      <c r="F407" s="182"/>
      <c r="G407" s="40"/>
      <c r="H407" s="40"/>
      <c r="I407" s="40"/>
      <c r="J407" s="40"/>
      <c r="K407" s="40"/>
      <c r="L407" s="40"/>
      <c r="M407" s="40"/>
      <c r="N407" s="40"/>
      <c r="O407" s="40"/>
      <c r="P407" s="40"/>
      <c r="Q407" s="40"/>
      <c r="R407" s="40"/>
      <c r="S407" s="40"/>
      <c r="T407" s="40"/>
      <c r="U407" s="40"/>
      <c r="V407" s="40"/>
      <c r="W407" s="40"/>
      <c r="X407" s="40"/>
      <c r="Y407" s="40"/>
      <c r="Z407" s="40"/>
      <c r="AA407" s="182"/>
      <c r="AB407" s="40"/>
      <c r="AC407" s="40"/>
      <c r="AD407" s="40"/>
      <c r="AE407" s="40"/>
      <c r="AF407" s="40"/>
      <c r="AG407" s="40"/>
      <c r="AH407" s="40"/>
      <c r="AI407" s="40"/>
      <c r="AJ407" s="40"/>
      <c r="AK407" s="40"/>
      <c r="AL407" s="40"/>
      <c r="AM407" s="40"/>
      <c r="AN407" s="40"/>
      <c r="AO407" s="40"/>
      <c r="AP407" s="40"/>
      <c r="AQ407" s="40"/>
      <c r="AR407" s="40"/>
      <c r="AS407" s="40"/>
      <c r="AT407" s="40"/>
      <c r="AU407" s="40"/>
      <c r="AW407" s="145" t="str">
        <f t="shared" si="168"/>
        <v/>
      </c>
      <c r="AX407" s="146" t="str">
        <f t="shared" si="169"/>
        <v/>
      </c>
      <c r="AY407" s="147" t="str">
        <f t="shared" si="170"/>
        <v xml:space="preserve"> </v>
      </c>
      <c r="AZ407" s="145" t="str">
        <f t="shared" si="171"/>
        <v/>
      </c>
      <c r="BA407" s="146" t="str">
        <f t="shared" si="172"/>
        <v/>
      </c>
      <c r="BB407" s="147" t="str">
        <f t="shared" si="173"/>
        <v xml:space="preserve"> </v>
      </c>
      <c r="BC407" s="145" t="str">
        <f t="shared" si="174"/>
        <v/>
      </c>
      <c r="BD407" s="146" t="str">
        <f t="shared" si="175"/>
        <v/>
      </c>
      <c r="BE407" s="147" t="str">
        <f t="shared" si="176"/>
        <v xml:space="preserve"> </v>
      </c>
      <c r="BF407" s="145" t="str">
        <f t="shared" si="177"/>
        <v/>
      </c>
      <c r="BG407" s="146" t="str">
        <f t="shared" si="178"/>
        <v/>
      </c>
      <c r="BH407" s="148" t="str">
        <f t="shared" si="179"/>
        <v xml:space="preserve"> </v>
      </c>
      <c r="BI407" s="69" t="str">
        <f t="shared" si="180"/>
        <v/>
      </c>
      <c r="BJ407" s="70" t="str">
        <f t="shared" si="181"/>
        <v/>
      </c>
      <c r="BK407" s="142" t="str">
        <f t="shared" si="182"/>
        <v xml:space="preserve"> </v>
      </c>
      <c r="BL407" s="104"/>
      <c r="BM407" s="68">
        <f>COUNTIF('Student Tracking'!G406:N406,"&gt;=1")</f>
        <v>0</v>
      </c>
      <c r="BN407" s="104">
        <f>COUNTIF('Student Tracking'!G406:N406,"0")</f>
        <v>0</v>
      </c>
      <c r="BO407" s="85">
        <f t="shared" si="183"/>
        <v>0</v>
      </c>
      <c r="BP407" s="104" t="str">
        <f t="shared" si="161"/>
        <v/>
      </c>
      <c r="BQ407" s="104" t="str">
        <f t="shared" si="162"/>
        <v/>
      </c>
      <c r="BR407" s="104" t="str">
        <f t="shared" si="184"/>
        <v/>
      </c>
      <c r="BS407" s="303" t="str">
        <f t="shared" si="185"/>
        <v/>
      </c>
      <c r="BT407" s="104"/>
      <c r="BU407" s="68" t="str">
        <f t="shared" si="163"/>
        <v/>
      </c>
      <c r="BV407" s="91" t="str">
        <f t="shared" si="164"/>
        <v/>
      </c>
      <c r="BW407" s="91" t="str">
        <f t="shared" si="165"/>
        <v/>
      </c>
      <c r="BX407" s="91" t="str">
        <f t="shared" si="166"/>
        <v/>
      </c>
      <c r="BY407" s="91" t="str">
        <f t="shared" si="167"/>
        <v/>
      </c>
    </row>
    <row r="408" spans="1:77" x14ac:dyDescent="0.35">
      <c r="A408" s="73">
        <f>'Student Tracking'!A407</f>
        <v>0</v>
      </c>
      <c r="B408" s="73">
        <f>'Student Tracking'!B407</f>
        <v>0</v>
      </c>
      <c r="C408" s="74">
        <f>'Student Tracking'!D407</f>
        <v>0</v>
      </c>
      <c r="D408" s="184" t="str">
        <f>IF('Student Tracking'!E407,'Student Tracking'!E407,"")</f>
        <v/>
      </c>
      <c r="E408" s="184" t="str">
        <f>IF('Student Tracking'!F407,'Student Tracking'!F407,"")</f>
        <v/>
      </c>
      <c r="F408" s="181"/>
      <c r="G408" s="39"/>
      <c r="H408" s="39"/>
      <c r="I408" s="39"/>
      <c r="J408" s="39"/>
      <c r="K408" s="39"/>
      <c r="L408" s="39"/>
      <c r="M408" s="39"/>
      <c r="N408" s="39"/>
      <c r="O408" s="39"/>
      <c r="P408" s="39"/>
      <c r="Q408" s="39"/>
      <c r="R408" s="39"/>
      <c r="S408" s="39"/>
      <c r="T408" s="39"/>
      <c r="U408" s="39"/>
      <c r="V408" s="39"/>
      <c r="W408" s="39"/>
      <c r="X408" s="39"/>
      <c r="Y408" s="39"/>
      <c r="Z408" s="39"/>
      <c r="AA408" s="181"/>
      <c r="AB408" s="39"/>
      <c r="AC408" s="39"/>
      <c r="AD408" s="39"/>
      <c r="AE408" s="39"/>
      <c r="AF408" s="39"/>
      <c r="AG408" s="39"/>
      <c r="AH408" s="39"/>
      <c r="AI408" s="39"/>
      <c r="AJ408" s="39"/>
      <c r="AK408" s="39"/>
      <c r="AL408" s="39"/>
      <c r="AM408" s="39"/>
      <c r="AN408" s="39"/>
      <c r="AO408" s="39"/>
      <c r="AP408" s="39"/>
      <c r="AQ408" s="39"/>
      <c r="AR408" s="39"/>
      <c r="AS408" s="39"/>
      <c r="AT408" s="39"/>
      <c r="AU408" s="39"/>
      <c r="AW408" s="145" t="str">
        <f t="shared" si="168"/>
        <v/>
      </c>
      <c r="AX408" s="146" t="str">
        <f t="shared" si="169"/>
        <v/>
      </c>
      <c r="AY408" s="147" t="str">
        <f t="shared" si="170"/>
        <v xml:space="preserve"> </v>
      </c>
      <c r="AZ408" s="145" t="str">
        <f t="shared" si="171"/>
        <v/>
      </c>
      <c r="BA408" s="146" t="str">
        <f t="shared" si="172"/>
        <v/>
      </c>
      <c r="BB408" s="147" t="str">
        <f t="shared" si="173"/>
        <v xml:space="preserve"> </v>
      </c>
      <c r="BC408" s="145" t="str">
        <f t="shared" si="174"/>
        <v/>
      </c>
      <c r="BD408" s="146" t="str">
        <f t="shared" si="175"/>
        <v/>
      </c>
      <c r="BE408" s="147" t="str">
        <f t="shared" si="176"/>
        <v xml:space="preserve"> </v>
      </c>
      <c r="BF408" s="145" t="str">
        <f t="shared" si="177"/>
        <v/>
      </c>
      <c r="BG408" s="146" t="str">
        <f t="shared" si="178"/>
        <v/>
      </c>
      <c r="BH408" s="148" t="str">
        <f t="shared" si="179"/>
        <v xml:space="preserve"> </v>
      </c>
      <c r="BI408" s="69" t="str">
        <f t="shared" si="180"/>
        <v/>
      </c>
      <c r="BJ408" s="70" t="str">
        <f t="shared" si="181"/>
        <v/>
      </c>
      <c r="BK408" s="142" t="str">
        <f t="shared" si="182"/>
        <v xml:space="preserve"> </v>
      </c>
      <c r="BL408" s="104"/>
      <c r="BM408" s="68">
        <f>COUNTIF('Student Tracking'!G407:N407,"&gt;=1")</f>
        <v>0</v>
      </c>
      <c r="BN408" s="104">
        <f>COUNTIF('Student Tracking'!G407:N407,"0")</f>
        <v>0</v>
      </c>
      <c r="BO408" s="85">
        <f t="shared" si="183"/>
        <v>0</v>
      </c>
      <c r="BP408" s="104" t="str">
        <f t="shared" si="161"/>
        <v/>
      </c>
      <c r="BQ408" s="104" t="str">
        <f t="shared" si="162"/>
        <v/>
      </c>
      <c r="BR408" s="104" t="str">
        <f t="shared" si="184"/>
        <v/>
      </c>
      <c r="BS408" s="303" t="str">
        <f t="shared" si="185"/>
        <v/>
      </c>
      <c r="BT408" s="104"/>
      <c r="BU408" s="68" t="str">
        <f t="shared" si="163"/>
        <v/>
      </c>
      <c r="BV408" s="91" t="str">
        <f t="shared" si="164"/>
        <v/>
      </c>
      <c r="BW408" s="91" t="str">
        <f t="shared" si="165"/>
        <v/>
      </c>
      <c r="BX408" s="91" t="str">
        <f t="shared" si="166"/>
        <v/>
      </c>
      <c r="BY408" s="91" t="str">
        <f t="shared" si="167"/>
        <v/>
      </c>
    </row>
    <row r="409" spans="1:77" x14ac:dyDescent="0.35">
      <c r="A409" s="73">
        <f>'Student Tracking'!A408</f>
        <v>0</v>
      </c>
      <c r="B409" s="73">
        <f>'Student Tracking'!B408</f>
        <v>0</v>
      </c>
      <c r="C409" s="74">
        <f>'Student Tracking'!D408</f>
        <v>0</v>
      </c>
      <c r="D409" s="184" t="str">
        <f>IF('Student Tracking'!E408,'Student Tracking'!E408,"")</f>
        <v/>
      </c>
      <c r="E409" s="184" t="str">
        <f>IF('Student Tracking'!F408,'Student Tracking'!F408,"")</f>
        <v/>
      </c>
      <c r="F409" s="182"/>
      <c r="G409" s="40"/>
      <c r="H409" s="40"/>
      <c r="I409" s="40"/>
      <c r="J409" s="40"/>
      <c r="K409" s="40"/>
      <c r="L409" s="40"/>
      <c r="M409" s="40"/>
      <c r="N409" s="40"/>
      <c r="O409" s="40"/>
      <c r="P409" s="40"/>
      <c r="Q409" s="40"/>
      <c r="R409" s="40"/>
      <c r="S409" s="40"/>
      <c r="T409" s="40"/>
      <c r="U409" s="40"/>
      <c r="V409" s="40"/>
      <c r="W409" s="40"/>
      <c r="X409" s="40"/>
      <c r="Y409" s="40"/>
      <c r="Z409" s="40"/>
      <c r="AA409" s="182"/>
      <c r="AB409" s="40"/>
      <c r="AC409" s="40"/>
      <c r="AD409" s="40"/>
      <c r="AE409" s="40"/>
      <c r="AF409" s="40"/>
      <c r="AG409" s="40"/>
      <c r="AH409" s="40"/>
      <c r="AI409" s="40"/>
      <c r="AJ409" s="40"/>
      <c r="AK409" s="40"/>
      <c r="AL409" s="40"/>
      <c r="AM409" s="40"/>
      <c r="AN409" s="40"/>
      <c r="AO409" s="40"/>
      <c r="AP409" s="40"/>
      <c r="AQ409" s="40"/>
      <c r="AR409" s="40"/>
      <c r="AS409" s="40"/>
      <c r="AT409" s="40"/>
      <c r="AU409" s="40"/>
      <c r="AW409" s="145" t="str">
        <f t="shared" si="168"/>
        <v/>
      </c>
      <c r="AX409" s="146" t="str">
        <f t="shared" si="169"/>
        <v/>
      </c>
      <c r="AY409" s="147" t="str">
        <f t="shared" si="170"/>
        <v xml:space="preserve"> </v>
      </c>
      <c r="AZ409" s="145" t="str">
        <f t="shared" si="171"/>
        <v/>
      </c>
      <c r="BA409" s="146" t="str">
        <f t="shared" si="172"/>
        <v/>
      </c>
      <c r="BB409" s="147" t="str">
        <f t="shared" si="173"/>
        <v xml:space="preserve"> </v>
      </c>
      <c r="BC409" s="145" t="str">
        <f t="shared" si="174"/>
        <v/>
      </c>
      <c r="BD409" s="146" t="str">
        <f t="shared" si="175"/>
        <v/>
      </c>
      <c r="BE409" s="147" t="str">
        <f t="shared" si="176"/>
        <v xml:space="preserve"> </v>
      </c>
      <c r="BF409" s="145" t="str">
        <f t="shared" si="177"/>
        <v/>
      </c>
      <c r="BG409" s="146" t="str">
        <f t="shared" si="178"/>
        <v/>
      </c>
      <c r="BH409" s="148" t="str">
        <f t="shared" si="179"/>
        <v xml:space="preserve"> </v>
      </c>
      <c r="BI409" s="69" t="str">
        <f t="shared" si="180"/>
        <v/>
      </c>
      <c r="BJ409" s="70" t="str">
        <f t="shared" si="181"/>
        <v/>
      </c>
      <c r="BK409" s="142" t="str">
        <f t="shared" si="182"/>
        <v xml:space="preserve"> </v>
      </c>
      <c r="BL409" s="104"/>
      <c r="BM409" s="68">
        <f>COUNTIF('Student Tracking'!G408:N408,"&gt;=1")</f>
        <v>0</v>
      </c>
      <c r="BN409" s="104">
        <f>COUNTIF('Student Tracking'!G408:N408,"0")</f>
        <v>0</v>
      </c>
      <c r="BO409" s="85">
        <f t="shared" si="183"/>
        <v>0</v>
      </c>
      <c r="BP409" s="104" t="str">
        <f t="shared" si="161"/>
        <v/>
      </c>
      <c r="BQ409" s="104" t="str">
        <f t="shared" si="162"/>
        <v/>
      </c>
      <c r="BR409" s="104" t="str">
        <f t="shared" si="184"/>
        <v/>
      </c>
      <c r="BS409" s="303" t="str">
        <f t="shared" si="185"/>
        <v/>
      </c>
      <c r="BT409" s="104"/>
      <c r="BU409" s="68" t="str">
        <f t="shared" si="163"/>
        <v/>
      </c>
      <c r="BV409" s="91" t="str">
        <f t="shared" si="164"/>
        <v/>
      </c>
      <c r="BW409" s="91" t="str">
        <f t="shared" si="165"/>
        <v/>
      </c>
      <c r="BX409" s="91" t="str">
        <f t="shared" si="166"/>
        <v/>
      </c>
      <c r="BY409" s="91" t="str">
        <f t="shared" si="167"/>
        <v/>
      </c>
    </row>
    <row r="410" spans="1:77" x14ac:dyDescent="0.35">
      <c r="A410" s="73">
        <f>'Student Tracking'!A409</f>
        <v>0</v>
      </c>
      <c r="B410" s="73">
        <f>'Student Tracking'!B409</f>
        <v>0</v>
      </c>
      <c r="C410" s="74">
        <f>'Student Tracking'!D409</f>
        <v>0</v>
      </c>
      <c r="D410" s="184" t="str">
        <f>IF('Student Tracking'!E409,'Student Tracking'!E409,"")</f>
        <v/>
      </c>
      <c r="E410" s="184" t="str">
        <f>IF('Student Tracking'!F409,'Student Tracking'!F409,"")</f>
        <v/>
      </c>
      <c r="F410" s="181"/>
      <c r="G410" s="39"/>
      <c r="H410" s="39"/>
      <c r="I410" s="39"/>
      <c r="J410" s="39"/>
      <c r="K410" s="39"/>
      <c r="L410" s="39"/>
      <c r="M410" s="39"/>
      <c r="N410" s="39"/>
      <c r="O410" s="39"/>
      <c r="P410" s="39"/>
      <c r="Q410" s="39"/>
      <c r="R410" s="39"/>
      <c r="S410" s="39"/>
      <c r="T410" s="39"/>
      <c r="U410" s="39"/>
      <c r="V410" s="39"/>
      <c r="W410" s="39"/>
      <c r="X410" s="39"/>
      <c r="Y410" s="39"/>
      <c r="Z410" s="39"/>
      <c r="AA410" s="181"/>
      <c r="AB410" s="39"/>
      <c r="AC410" s="39"/>
      <c r="AD410" s="39"/>
      <c r="AE410" s="39"/>
      <c r="AF410" s="39"/>
      <c r="AG410" s="39"/>
      <c r="AH410" s="39"/>
      <c r="AI410" s="39"/>
      <c r="AJ410" s="39"/>
      <c r="AK410" s="39"/>
      <c r="AL410" s="39"/>
      <c r="AM410" s="39"/>
      <c r="AN410" s="39"/>
      <c r="AO410" s="39"/>
      <c r="AP410" s="39"/>
      <c r="AQ410" s="39"/>
      <c r="AR410" s="39"/>
      <c r="AS410" s="39"/>
      <c r="AT410" s="39"/>
      <c r="AU410" s="39"/>
      <c r="AW410" s="145" t="str">
        <f t="shared" si="168"/>
        <v/>
      </c>
      <c r="AX410" s="146" t="str">
        <f t="shared" si="169"/>
        <v/>
      </c>
      <c r="AY410" s="147" t="str">
        <f t="shared" si="170"/>
        <v xml:space="preserve"> </v>
      </c>
      <c r="AZ410" s="145" t="str">
        <f t="shared" si="171"/>
        <v/>
      </c>
      <c r="BA410" s="146" t="str">
        <f t="shared" si="172"/>
        <v/>
      </c>
      <c r="BB410" s="147" t="str">
        <f t="shared" si="173"/>
        <v xml:space="preserve"> </v>
      </c>
      <c r="BC410" s="145" t="str">
        <f t="shared" si="174"/>
        <v/>
      </c>
      <c r="BD410" s="146" t="str">
        <f t="shared" si="175"/>
        <v/>
      </c>
      <c r="BE410" s="147" t="str">
        <f t="shared" si="176"/>
        <v xml:space="preserve"> </v>
      </c>
      <c r="BF410" s="145" t="str">
        <f t="shared" si="177"/>
        <v/>
      </c>
      <c r="BG410" s="146" t="str">
        <f t="shared" si="178"/>
        <v/>
      </c>
      <c r="BH410" s="148" t="str">
        <f t="shared" si="179"/>
        <v xml:space="preserve"> </v>
      </c>
      <c r="BI410" s="69" t="str">
        <f t="shared" si="180"/>
        <v/>
      </c>
      <c r="BJ410" s="70" t="str">
        <f t="shared" si="181"/>
        <v/>
      </c>
      <c r="BK410" s="142" t="str">
        <f t="shared" si="182"/>
        <v xml:space="preserve"> </v>
      </c>
      <c r="BL410" s="104"/>
      <c r="BM410" s="68">
        <f>COUNTIF('Student Tracking'!G409:N409,"&gt;=1")</f>
        <v>0</v>
      </c>
      <c r="BN410" s="104">
        <f>COUNTIF('Student Tracking'!G409:N409,"0")</f>
        <v>0</v>
      </c>
      <c r="BO410" s="85">
        <f t="shared" si="183"/>
        <v>0</v>
      </c>
      <c r="BP410" s="104" t="str">
        <f t="shared" si="161"/>
        <v/>
      </c>
      <c r="BQ410" s="104" t="str">
        <f t="shared" si="162"/>
        <v/>
      </c>
      <c r="BR410" s="104" t="str">
        <f t="shared" si="184"/>
        <v/>
      </c>
      <c r="BS410" s="303" t="str">
        <f t="shared" si="185"/>
        <v/>
      </c>
      <c r="BT410" s="104"/>
      <c r="BU410" s="68" t="str">
        <f t="shared" si="163"/>
        <v/>
      </c>
      <c r="BV410" s="91" t="str">
        <f t="shared" si="164"/>
        <v/>
      </c>
      <c r="BW410" s="91" t="str">
        <f t="shared" si="165"/>
        <v/>
      </c>
      <c r="BX410" s="91" t="str">
        <f t="shared" si="166"/>
        <v/>
      </c>
      <c r="BY410" s="91" t="str">
        <f t="shared" si="167"/>
        <v/>
      </c>
    </row>
    <row r="411" spans="1:77" x14ac:dyDescent="0.35">
      <c r="A411" s="73">
        <f>'Student Tracking'!A410</f>
        <v>0</v>
      </c>
      <c r="B411" s="73">
        <f>'Student Tracking'!B410</f>
        <v>0</v>
      </c>
      <c r="C411" s="74">
        <f>'Student Tracking'!D410</f>
        <v>0</v>
      </c>
      <c r="D411" s="184" t="str">
        <f>IF('Student Tracking'!E410,'Student Tracking'!E410,"")</f>
        <v/>
      </c>
      <c r="E411" s="184" t="str">
        <f>IF('Student Tracking'!F410,'Student Tracking'!F410,"")</f>
        <v/>
      </c>
      <c r="F411" s="182"/>
      <c r="G411" s="40"/>
      <c r="H411" s="40"/>
      <c r="I411" s="40"/>
      <c r="J411" s="40"/>
      <c r="K411" s="40"/>
      <c r="L411" s="40"/>
      <c r="M411" s="40"/>
      <c r="N411" s="40"/>
      <c r="O411" s="40"/>
      <c r="P411" s="40"/>
      <c r="Q411" s="40"/>
      <c r="R411" s="40"/>
      <c r="S411" s="40"/>
      <c r="T411" s="40"/>
      <c r="U411" s="40"/>
      <c r="V411" s="40"/>
      <c r="W411" s="40"/>
      <c r="X411" s="40"/>
      <c r="Y411" s="40"/>
      <c r="Z411" s="40"/>
      <c r="AA411" s="182"/>
      <c r="AB411" s="40"/>
      <c r="AC411" s="40"/>
      <c r="AD411" s="40"/>
      <c r="AE411" s="40"/>
      <c r="AF411" s="40"/>
      <c r="AG411" s="40"/>
      <c r="AH411" s="40"/>
      <c r="AI411" s="40"/>
      <c r="AJ411" s="40"/>
      <c r="AK411" s="40"/>
      <c r="AL411" s="40"/>
      <c r="AM411" s="40"/>
      <c r="AN411" s="40"/>
      <c r="AO411" s="40"/>
      <c r="AP411" s="40"/>
      <c r="AQ411" s="40"/>
      <c r="AR411" s="40"/>
      <c r="AS411" s="40"/>
      <c r="AT411" s="40"/>
      <c r="AU411" s="40"/>
      <c r="AW411" s="145" t="str">
        <f t="shared" si="168"/>
        <v/>
      </c>
      <c r="AX411" s="146" t="str">
        <f t="shared" si="169"/>
        <v/>
      </c>
      <c r="AY411" s="147" t="str">
        <f t="shared" si="170"/>
        <v xml:space="preserve"> </v>
      </c>
      <c r="AZ411" s="145" t="str">
        <f t="shared" si="171"/>
        <v/>
      </c>
      <c r="BA411" s="146" t="str">
        <f t="shared" si="172"/>
        <v/>
      </c>
      <c r="BB411" s="147" t="str">
        <f t="shared" si="173"/>
        <v xml:space="preserve"> </v>
      </c>
      <c r="BC411" s="145" t="str">
        <f t="shared" si="174"/>
        <v/>
      </c>
      <c r="BD411" s="146" t="str">
        <f t="shared" si="175"/>
        <v/>
      </c>
      <c r="BE411" s="147" t="str">
        <f t="shared" si="176"/>
        <v xml:space="preserve"> </v>
      </c>
      <c r="BF411" s="145" t="str">
        <f t="shared" si="177"/>
        <v/>
      </c>
      <c r="BG411" s="146" t="str">
        <f t="shared" si="178"/>
        <v/>
      </c>
      <c r="BH411" s="148" t="str">
        <f t="shared" si="179"/>
        <v xml:space="preserve"> </v>
      </c>
      <c r="BI411" s="69" t="str">
        <f t="shared" si="180"/>
        <v/>
      </c>
      <c r="BJ411" s="70" t="str">
        <f t="shared" si="181"/>
        <v/>
      </c>
      <c r="BK411" s="142" t="str">
        <f t="shared" si="182"/>
        <v xml:space="preserve"> </v>
      </c>
      <c r="BL411" s="104"/>
      <c r="BM411" s="68">
        <f>COUNTIF('Student Tracking'!G410:N410,"&gt;=1")</f>
        <v>0</v>
      </c>
      <c r="BN411" s="104">
        <f>COUNTIF('Student Tracking'!G410:N410,"0")</f>
        <v>0</v>
      </c>
      <c r="BO411" s="85">
        <f t="shared" si="183"/>
        <v>0</v>
      </c>
      <c r="BP411" s="104" t="str">
        <f t="shared" si="161"/>
        <v/>
      </c>
      <c r="BQ411" s="104" t="str">
        <f t="shared" si="162"/>
        <v/>
      </c>
      <c r="BR411" s="104" t="str">
        <f t="shared" si="184"/>
        <v/>
      </c>
      <c r="BS411" s="303" t="str">
        <f t="shared" si="185"/>
        <v/>
      </c>
      <c r="BT411" s="104"/>
      <c r="BU411" s="68" t="str">
        <f t="shared" si="163"/>
        <v/>
      </c>
      <c r="BV411" s="91" t="str">
        <f t="shared" si="164"/>
        <v/>
      </c>
      <c r="BW411" s="91" t="str">
        <f t="shared" si="165"/>
        <v/>
      </c>
      <c r="BX411" s="91" t="str">
        <f t="shared" si="166"/>
        <v/>
      </c>
      <c r="BY411" s="91" t="str">
        <f t="shared" si="167"/>
        <v/>
      </c>
    </row>
    <row r="412" spans="1:77" x14ac:dyDescent="0.35">
      <c r="A412" s="73">
        <f>'Student Tracking'!A411</f>
        <v>0</v>
      </c>
      <c r="B412" s="73">
        <f>'Student Tracking'!B411</f>
        <v>0</v>
      </c>
      <c r="C412" s="74">
        <f>'Student Tracking'!D411</f>
        <v>0</v>
      </c>
      <c r="D412" s="184" t="str">
        <f>IF('Student Tracking'!E411,'Student Tracking'!E411,"")</f>
        <v/>
      </c>
      <c r="E412" s="184" t="str">
        <f>IF('Student Tracking'!F411,'Student Tracking'!F411,"")</f>
        <v/>
      </c>
      <c r="F412" s="181"/>
      <c r="G412" s="39"/>
      <c r="H412" s="39"/>
      <c r="I412" s="39"/>
      <c r="J412" s="39"/>
      <c r="K412" s="39"/>
      <c r="L412" s="39"/>
      <c r="M412" s="39"/>
      <c r="N412" s="39"/>
      <c r="O412" s="39"/>
      <c r="P412" s="39"/>
      <c r="Q412" s="39"/>
      <c r="R412" s="39"/>
      <c r="S412" s="39"/>
      <c r="T412" s="39"/>
      <c r="U412" s="39"/>
      <c r="V412" s="39"/>
      <c r="W412" s="39"/>
      <c r="X412" s="39"/>
      <c r="Y412" s="39"/>
      <c r="Z412" s="39"/>
      <c r="AA412" s="181"/>
      <c r="AB412" s="39"/>
      <c r="AC412" s="39"/>
      <c r="AD412" s="39"/>
      <c r="AE412" s="39"/>
      <c r="AF412" s="39"/>
      <c r="AG412" s="39"/>
      <c r="AH412" s="39"/>
      <c r="AI412" s="39"/>
      <c r="AJ412" s="39"/>
      <c r="AK412" s="39"/>
      <c r="AL412" s="39"/>
      <c r="AM412" s="39"/>
      <c r="AN412" s="39"/>
      <c r="AO412" s="39"/>
      <c r="AP412" s="39"/>
      <c r="AQ412" s="39"/>
      <c r="AR412" s="39"/>
      <c r="AS412" s="39"/>
      <c r="AT412" s="39"/>
      <c r="AU412" s="39"/>
      <c r="AW412" s="145" t="str">
        <f t="shared" si="168"/>
        <v/>
      </c>
      <c r="AX412" s="146" t="str">
        <f t="shared" si="169"/>
        <v/>
      </c>
      <c r="AY412" s="147" t="str">
        <f t="shared" si="170"/>
        <v xml:space="preserve"> </v>
      </c>
      <c r="AZ412" s="145" t="str">
        <f t="shared" si="171"/>
        <v/>
      </c>
      <c r="BA412" s="146" t="str">
        <f t="shared" si="172"/>
        <v/>
      </c>
      <c r="BB412" s="147" t="str">
        <f t="shared" si="173"/>
        <v xml:space="preserve"> </v>
      </c>
      <c r="BC412" s="145" t="str">
        <f t="shared" si="174"/>
        <v/>
      </c>
      <c r="BD412" s="146" t="str">
        <f t="shared" si="175"/>
        <v/>
      </c>
      <c r="BE412" s="147" t="str">
        <f t="shared" si="176"/>
        <v xml:space="preserve"> </v>
      </c>
      <c r="BF412" s="145" t="str">
        <f t="shared" si="177"/>
        <v/>
      </c>
      <c r="BG412" s="146" t="str">
        <f t="shared" si="178"/>
        <v/>
      </c>
      <c r="BH412" s="148" t="str">
        <f t="shared" si="179"/>
        <v xml:space="preserve"> </v>
      </c>
      <c r="BI412" s="69" t="str">
        <f t="shared" si="180"/>
        <v/>
      </c>
      <c r="BJ412" s="70" t="str">
        <f t="shared" si="181"/>
        <v/>
      </c>
      <c r="BK412" s="142" t="str">
        <f t="shared" si="182"/>
        <v xml:space="preserve"> </v>
      </c>
      <c r="BL412" s="104"/>
      <c r="BM412" s="68">
        <f>COUNTIF('Student Tracking'!G411:N411,"&gt;=1")</f>
        <v>0</v>
      </c>
      <c r="BN412" s="104">
        <f>COUNTIF('Student Tracking'!G411:N411,"0")</f>
        <v>0</v>
      </c>
      <c r="BO412" s="85">
        <f t="shared" si="183"/>
        <v>0</v>
      </c>
      <c r="BP412" s="104" t="str">
        <f t="shared" si="161"/>
        <v/>
      </c>
      <c r="BQ412" s="104" t="str">
        <f t="shared" si="162"/>
        <v/>
      </c>
      <c r="BR412" s="104" t="str">
        <f t="shared" si="184"/>
        <v/>
      </c>
      <c r="BS412" s="303" t="str">
        <f t="shared" si="185"/>
        <v/>
      </c>
      <c r="BT412" s="104"/>
      <c r="BU412" s="68" t="str">
        <f t="shared" si="163"/>
        <v/>
      </c>
      <c r="BV412" s="91" t="str">
        <f t="shared" si="164"/>
        <v/>
      </c>
      <c r="BW412" s="91" t="str">
        <f t="shared" si="165"/>
        <v/>
      </c>
      <c r="BX412" s="91" t="str">
        <f t="shared" si="166"/>
        <v/>
      </c>
      <c r="BY412" s="91" t="str">
        <f t="shared" si="167"/>
        <v/>
      </c>
    </row>
    <row r="413" spans="1:77" x14ac:dyDescent="0.35">
      <c r="A413" s="73">
        <f>'Student Tracking'!A412</f>
        <v>0</v>
      </c>
      <c r="B413" s="73">
        <f>'Student Tracking'!B412</f>
        <v>0</v>
      </c>
      <c r="C413" s="74">
        <f>'Student Tracking'!D412</f>
        <v>0</v>
      </c>
      <c r="D413" s="184" t="str">
        <f>IF('Student Tracking'!E412,'Student Tracking'!E412,"")</f>
        <v/>
      </c>
      <c r="E413" s="184" t="str">
        <f>IF('Student Tracking'!F412,'Student Tracking'!F412,"")</f>
        <v/>
      </c>
      <c r="F413" s="182"/>
      <c r="G413" s="40"/>
      <c r="H413" s="40"/>
      <c r="I413" s="40"/>
      <c r="J413" s="40"/>
      <c r="K413" s="40"/>
      <c r="L413" s="40"/>
      <c r="M413" s="40"/>
      <c r="N413" s="40"/>
      <c r="O413" s="40"/>
      <c r="P413" s="40"/>
      <c r="Q413" s="40"/>
      <c r="R413" s="40"/>
      <c r="S413" s="40"/>
      <c r="T413" s="40"/>
      <c r="U413" s="40"/>
      <c r="V413" s="40"/>
      <c r="W413" s="40"/>
      <c r="X413" s="40"/>
      <c r="Y413" s="40"/>
      <c r="Z413" s="40"/>
      <c r="AA413" s="182"/>
      <c r="AB413" s="40"/>
      <c r="AC413" s="40"/>
      <c r="AD413" s="40"/>
      <c r="AE413" s="40"/>
      <c r="AF413" s="40"/>
      <c r="AG413" s="40"/>
      <c r="AH413" s="40"/>
      <c r="AI413" s="40"/>
      <c r="AJ413" s="40"/>
      <c r="AK413" s="40"/>
      <c r="AL413" s="40"/>
      <c r="AM413" s="40"/>
      <c r="AN413" s="40"/>
      <c r="AO413" s="40"/>
      <c r="AP413" s="40"/>
      <c r="AQ413" s="40"/>
      <c r="AR413" s="40"/>
      <c r="AS413" s="40"/>
      <c r="AT413" s="40"/>
      <c r="AU413" s="40"/>
      <c r="AW413" s="145" t="str">
        <f t="shared" si="168"/>
        <v/>
      </c>
      <c r="AX413" s="146" t="str">
        <f t="shared" si="169"/>
        <v/>
      </c>
      <c r="AY413" s="147" t="str">
        <f t="shared" si="170"/>
        <v xml:space="preserve"> </v>
      </c>
      <c r="AZ413" s="145" t="str">
        <f t="shared" si="171"/>
        <v/>
      </c>
      <c r="BA413" s="146" t="str">
        <f t="shared" si="172"/>
        <v/>
      </c>
      <c r="BB413" s="147" t="str">
        <f t="shared" si="173"/>
        <v xml:space="preserve"> </v>
      </c>
      <c r="BC413" s="145" t="str">
        <f t="shared" si="174"/>
        <v/>
      </c>
      <c r="BD413" s="146" t="str">
        <f t="shared" si="175"/>
        <v/>
      </c>
      <c r="BE413" s="147" t="str">
        <f t="shared" si="176"/>
        <v xml:space="preserve"> </v>
      </c>
      <c r="BF413" s="145" t="str">
        <f t="shared" si="177"/>
        <v/>
      </c>
      <c r="BG413" s="146" t="str">
        <f t="shared" si="178"/>
        <v/>
      </c>
      <c r="BH413" s="148" t="str">
        <f t="shared" si="179"/>
        <v xml:space="preserve"> </v>
      </c>
      <c r="BI413" s="69" t="str">
        <f t="shared" si="180"/>
        <v/>
      </c>
      <c r="BJ413" s="70" t="str">
        <f t="shared" si="181"/>
        <v/>
      </c>
      <c r="BK413" s="142" t="str">
        <f t="shared" si="182"/>
        <v xml:space="preserve"> </v>
      </c>
      <c r="BL413" s="104"/>
      <c r="BM413" s="68">
        <f>COUNTIF('Student Tracking'!G412:N412,"&gt;=1")</f>
        <v>0</v>
      </c>
      <c r="BN413" s="104">
        <f>COUNTIF('Student Tracking'!G412:N412,"0")</f>
        <v>0</v>
      </c>
      <c r="BO413" s="85">
        <f t="shared" si="183"/>
        <v>0</v>
      </c>
      <c r="BP413" s="104" t="str">
        <f t="shared" si="161"/>
        <v/>
      </c>
      <c r="BQ413" s="104" t="str">
        <f t="shared" si="162"/>
        <v/>
      </c>
      <c r="BR413" s="104" t="str">
        <f t="shared" si="184"/>
        <v/>
      </c>
      <c r="BS413" s="303" t="str">
        <f t="shared" si="185"/>
        <v/>
      </c>
      <c r="BT413" s="104"/>
      <c r="BU413" s="68" t="str">
        <f t="shared" si="163"/>
        <v/>
      </c>
      <c r="BV413" s="91" t="str">
        <f t="shared" si="164"/>
        <v/>
      </c>
      <c r="BW413" s="91" t="str">
        <f t="shared" si="165"/>
        <v/>
      </c>
      <c r="BX413" s="91" t="str">
        <f t="shared" si="166"/>
        <v/>
      </c>
      <c r="BY413" s="91" t="str">
        <f t="shared" si="167"/>
        <v/>
      </c>
    </row>
    <row r="414" spans="1:77" x14ac:dyDescent="0.35">
      <c r="A414" s="73">
        <f>'Student Tracking'!A413</f>
        <v>0</v>
      </c>
      <c r="B414" s="73">
        <f>'Student Tracking'!B413</f>
        <v>0</v>
      </c>
      <c r="C414" s="74">
        <f>'Student Tracking'!D413</f>
        <v>0</v>
      </c>
      <c r="D414" s="184" t="str">
        <f>IF('Student Tracking'!E413,'Student Tracking'!E413,"")</f>
        <v/>
      </c>
      <c r="E414" s="184" t="str">
        <f>IF('Student Tracking'!F413,'Student Tracking'!F413,"")</f>
        <v/>
      </c>
      <c r="F414" s="181"/>
      <c r="G414" s="39"/>
      <c r="H414" s="39"/>
      <c r="I414" s="39"/>
      <c r="J414" s="39"/>
      <c r="K414" s="39"/>
      <c r="L414" s="39"/>
      <c r="M414" s="39"/>
      <c r="N414" s="39"/>
      <c r="O414" s="39"/>
      <c r="P414" s="39"/>
      <c r="Q414" s="39"/>
      <c r="R414" s="39"/>
      <c r="S414" s="39"/>
      <c r="T414" s="39"/>
      <c r="U414" s="39"/>
      <c r="V414" s="39"/>
      <c r="W414" s="39"/>
      <c r="X414" s="39"/>
      <c r="Y414" s="39"/>
      <c r="Z414" s="39"/>
      <c r="AA414" s="181"/>
      <c r="AB414" s="39"/>
      <c r="AC414" s="39"/>
      <c r="AD414" s="39"/>
      <c r="AE414" s="39"/>
      <c r="AF414" s="39"/>
      <c r="AG414" s="39"/>
      <c r="AH414" s="39"/>
      <c r="AI414" s="39"/>
      <c r="AJ414" s="39"/>
      <c r="AK414" s="39"/>
      <c r="AL414" s="39"/>
      <c r="AM414" s="39"/>
      <c r="AN414" s="39"/>
      <c r="AO414" s="39"/>
      <c r="AP414" s="39"/>
      <c r="AQ414" s="39"/>
      <c r="AR414" s="39"/>
      <c r="AS414" s="39"/>
      <c r="AT414" s="39"/>
      <c r="AU414" s="39"/>
      <c r="AW414" s="145" t="str">
        <f t="shared" si="168"/>
        <v/>
      </c>
      <c r="AX414" s="146" t="str">
        <f t="shared" si="169"/>
        <v/>
      </c>
      <c r="AY414" s="147" t="str">
        <f t="shared" si="170"/>
        <v xml:space="preserve"> </v>
      </c>
      <c r="AZ414" s="145" t="str">
        <f t="shared" si="171"/>
        <v/>
      </c>
      <c r="BA414" s="146" t="str">
        <f t="shared" si="172"/>
        <v/>
      </c>
      <c r="BB414" s="147" t="str">
        <f t="shared" si="173"/>
        <v xml:space="preserve"> </v>
      </c>
      <c r="BC414" s="145" t="str">
        <f t="shared" si="174"/>
        <v/>
      </c>
      <c r="BD414" s="146" t="str">
        <f t="shared" si="175"/>
        <v/>
      </c>
      <c r="BE414" s="147" t="str">
        <f t="shared" si="176"/>
        <v xml:space="preserve"> </v>
      </c>
      <c r="BF414" s="145" t="str">
        <f t="shared" si="177"/>
        <v/>
      </c>
      <c r="BG414" s="146" t="str">
        <f t="shared" si="178"/>
        <v/>
      </c>
      <c r="BH414" s="148" t="str">
        <f t="shared" si="179"/>
        <v xml:space="preserve"> </v>
      </c>
      <c r="BI414" s="69" t="str">
        <f t="shared" si="180"/>
        <v/>
      </c>
      <c r="BJ414" s="70" t="str">
        <f t="shared" si="181"/>
        <v/>
      </c>
      <c r="BK414" s="142" t="str">
        <f t="shared" si="182"/>
        <v xml:space="preserve"> </v>
      </c>
      <c r="BL414" s="104"/>
      <c r="BM414" s="68">
        <f>COUNTIF('Student Tracking'!G413:N413,"&gt;=1")</f>
        <v>0</v>
      </c>
      <c r="BN414" s="104">
        <f>COUNTIF('Student Tracking'!G413:N413,"0")</f>
        <v>0</v>
      </c>
      <c r="BO414" s="85">
        <f t="shared" si="183"/>
        <v>0</v>
      </c>
      <c r="BP414" s="104" t="str">
        <f t="shared" si="161"/>
        <v/>
      </c>
      <c r="BQ414" s="104" t="str">
        <f t="shared" si="162"/>
        <v/>
      </c>
      <c r="BR414" s="104" t="str">
        <f t="shared" si="184"/>
        <v/>
      </c>
      <c r="BS414" s="303" t="str">
        <f t="shared" si="185"/>
        <v/>
      </c>
      <c r="BT414" s="104"/>
      <c r="BU414" s="68" t="str">
        <f t="shared" si="163"/>
        <v/>
      </c>
      <c r="BV414" s="91" t="str">
        <f t="shared" si="164"/>
        <v/>
      </c>
      <c r="BW414" s="91" t="str">
        <f t="shared" si="165"/>
        <v/>
      </c>
      <c r="BX414" s="91" t="str">
        <f t="shared" si="166"/>
        <v/>
      </c>
      <c r="BY414" s="91" t="str">
        <f t="shared" si="167"/>
        <v/>
      </c>
    </row>
    <row r="415" spans="1:77" x14ac:dyDescent="0.35">
      <c r="A415" s="73">
        <f>'Student Tracking'!A414</f>
        <v>0</v>
      </c>
      <c r="B415" s="73">
        <f>'Student Tracking'!B414</f>
        <v>0</v>
      </c>
      <c r="C415" s="74">
        <f>'Student Tracking'!D414</f>
        <v>0</v>
      </c>
      <c r="D415" s="184" t="str">
        <f>IF('Student Tracking'!E414,'Student Tracking'!E414,"")</f>
        <v/>
      </c>
      <c r="E415" s="184" t="str">
        <f>IF('Student Tracking'!F414,'Student Tracking'!F414,"")</f>
        <v/>
      </c>
      <c r="F415" s="182"/>
      <c r="G415" s="40"/>
      <c r="H415" s="40"/>
      <c r="I415" s="40"/>
      <c r="J415" s="40"/>
      <c r="K415" s="40"/>
      <c r="L415" s="40"/>
      <c r="M415" s="40"/>
      <c r="N415" s="40"/>
      <c r="O415" s="40"/>
      <c r="P415" s="40"/>
      <c r="Q415" s="40"/>
      <c r="R415" s="40"/>
      <c r="S415" s="40"/>
      <c r="T415" s="40"/>
      <c r="U415" s="40"/>
      <c r="V415" s="40"/>
      <c r="W415" s="40"/>
      <c r="X415" s="40"/>
      <c r="Y415" s="40"/>
      <c r="Z415" s="40"/>
      <c r="AA415" s="182"/>
      <c r="AB415" s="40"/>
      <c r="AC415" s="40"/>
      <c r="AD415" s="40"/>
      <c r="AE415" s="40"/>
      <c r="AF415" s="40"/>
      <c r="AG415" s="40"/>
      <c r="AH415" s="40"/>
      <c r="AI415" s="40"/>
      <c r="AJ415" s="40"/>
      <c r="AK415" s="40"/>
      <c r="AL415" s="40"/>
      <c r="AM415" s="40"/>
      <c r="AN415" s="40"/>
      <c r="AO415" s="40"/>
      <c r="AP415" s="40"/>
      <c r="AQ415" s="40"/>
      <c r="AR415" s="40"/>
      <c r="AS415" s="40"/>
      <c r="AT415" s="40"/>
      <c r="AU415" s="40"/>
      <c r="AW415" s="145" t="str">
        <f t="shared" si="168"/>
        <v/>
      </c>
      <c r="AX415" s="146" t="str">
        <f t="shared" si="169"/>
        <v/>
      </c>
      <c r="AY415" s="147" t="str">
        <f t="shared" si="170"/>
        <v xml:space="preserve"> </v>
      </c>
      <c r="AZ415" s="145" t="str">
        <f t="shared" si="171"/>
        <v/>
      </c>
      <c r="BA415" s="146" t="str">
        <f t="shared" si="172"/>
        <v/>
      </c>
      <c r="BB415" s="147" t="str">
        <f t="shared" si="173"/>
        <v xml:space="preserve"> </v>
      </c>
      <c r="BC415" s="145" t="str">
        <f t="shared" si="174"/>
        <v/>
      </c>
      <c r="BD415" s="146" t="str">
        <f t="shared" si="175"/>
        <v/>
      </c>
      <c r="BE415" s="147" t="str">
        <f t="shared" si="176"/>
        <v xml:space="preserve"> </v>
      </c>
      <c r="BF415" s="145" t="str">
        <f t="shared" si="177"/>
        <v/>
      </c>
      <c r="BG415" s="146" t="str">
        <f t="shared" si="178"/>
        <v/>
      </c>
      <c r="BH415" s="148" t="str">
        <f t="shared" si="179"/>
        <v xml:space="preserve"> </v>
      </c>
      <c r="BI415" s="69" t="str">
        <f t="shared" si="180"/>
        <v/>
      </c>
      <c r="BJ415" s="70" t="str">
        <f t="shared" si="181"/>
        <v/>
      </c>
      <c r="BK415" s="142" t="str">
        <f t="shared" si="182"/>
        <v xml:space="preserve"> </v>
      </c>
      <c r="BL415" s="104"/>
      <c r="BM415" s="68">
        <f>COUNTIF('Student Tracking'!G414:N414,"&gt;=1")</f>
        <v>0</v>
      </c>
      <c r="BN415" s="104">
        <f>COUNTIF('Student Tracking'!G414:N414,"0")</f>
        <v>0</v>
      </c>
      <c r="BO415" s="85">
        <f t="shared" si="183"/>
        <v>0</v>
      </c>
      <c r="BP415" s="104" t="str">
        <f t="shared" si="161"/>
        <v/>
      </c>
      <c r="BQ415" s="104" t="str">
        <f t="shared" si="162"/>
        <v/>
      </c>
      <c r="BR415" s="104" t="str">
        <f t="shared" si="184"/>
        <v/>
      </c>
      <c r="BS415" s="303" t="str">
        <f t="shared" si="185"/>
        <v/>
      </c>
      <c r="BT415" s="104"/>
      <c r="BU415" s="68" t="str">
        <f t="shared" si="163"/>
        <v/>
      </c>
      <c r="BV415" s="91" t="str">
        <f t="shared" si="164"/>
        <v/>
      </c>
      <c r="BW415" s="91" t="str">
        <f t="shared" si="165"/>
        <v/>
      </c>
      <c r="BX415" s="91" t="str">
        <f t="shared" si="166"/>
        <v/>
      </c>
      <c r="BY415" s="91" t="str">
        <f t="shared" si="167"/>
        <v/>
      </c>
    </row>
    <row r="416" spans="1:77" x14ac:dyDescent="0.35">
      <c r="A416" s="73">
        <f>'Student Tracking'!A415</f>
        <v>0</v>
      </c>
      <c r="B416" s="73">
        <f>'Student Tracking'!B415</f>
        <v>0</v>
      </c>
      <c r="C416" s="74">
        <f>'Student Tracking'!D415</f>
        <v>0</v>
      </c>
      <c r="D416" s="184" t="str">
        <f>IF('Student Tracking'!E415,'Student Tracking'!E415,"")</f>
        <v/>
      </c>
      <c r="E416" s="184" t="str">
        <f>IF('Student Tracking'!F415,'Student Tracking'!F415,"")</f>
        <v/>
      </c>
      <c r="F416" s="181"/>
      <c r="G416" s="39"/>
      <c r="H416" s="39"/>
      <c r="I416" s="39"/>
      <c r="J416" s="39"/>
      <c r="K416" s="39"/>
      <c r="L416" s="39"/>
      <c r="M416" s="39"/>
      <c r="N416" s="39"/>
      <c r="O416" s="39"/>
      <c r="P416" s="39"/>
      <c r="Q416" s="39"/>
      <c r="R416" s="39"/>
      <c r="S416" s="39"/>
      <c r="T416" s="39"/>
      <c r="U416" s="39"/>
      <c r="V416" s="39"/>
      <c r="W416" s="39"/>
      <c r="X416" s="39"/>
      <c r="Y416" s="39"/>
      <c r="Z416" s="39"/>
      <c r="AA416" s="181"/>
      <c r="AB416" s="39"/>
      <c r="AC416" s="39"/>
      <c r="AD416" s="39"/>
      <c r="AE416" s="39"/>
      <c r="AF416" s="39"/>
      <c r="AG416" s="39"/>
      <c r="AH416" s="39"/>
      <c r="AI416" s="39"/>
      <c r="AJ416" s="39"/>
      <c r="AK416" s="39"/>
      <c r="AL416" s="39"/>
      <c r="AM416" s="39"/>
      <c r="AN416" s="39"/>
      <c r="AO416" s="39"/>
      <c r="AP416" s="39"/>
      <c r="AQ416" s="39"/>
      <c r="AR416" s="39"/>
      <c r="AS416" s="39"/>
      <c r="AT416" s="39"/>
      <c r="AU416" s="39"/>
      <c r="AW416" s="145" t="str">
        <f t="shared" si="168"/>
        <v/>
      </c>
      <c r="AX416" s="146" t="str">
        <f t="shared" si="169"/>
        <v/>
      </c>
      <c r="AY416" s="147" t="str">
        <f t="shared" si="170"/>
        <v xml:space="preserve"> </v>
      </c>
      <c r="AZ416" s="145" t="str">
        <f t="shared" si="171"/>
        <v/>
      </c>
      <c r="BA416" s="146" t="str">
        <f t="shared" si="172"/>
        <v/>
      </c>
      <c r="BB416" s="147" t="str">
        <f t="shared" si="173"/>
        <v xml:space="preserve"> </v>
      </c>
      <c r="BC416" s="145" t="str">
        <f t="shared" si="174"/>
        <v/>
      </c>
      <c r="BD416" s="146" t="str">
        <f t="shared" si="175"/>
        <v/>
      </c>
      <c r="BE416" s="147" t="str">
        <f t="shared" si="176"/>
        <v xml:space="preserve"> </v>
      </c>
      <c r="BF416" s="145" t="str">
        <f t="shared" si="177"/>
        <v/>
      </c>
      <c r="BG416" s="146" t="str">
        <f t="shared" si="178"/>
        <v/>
      </c>
      <c r="BH416" s="148" t="str">
        <f t="shared" si="179"/>
        <v xml:space="preserve"> </v>
      </c>
      <c r="BI416" s="69" t="str">
        <f t="shared" si="180"/>
        <v/>
      </c>
      <c r="BJ416" s="70" t="str">
        <f t="shared" si="181"/>
        <v/>
      </c>
      <c r="BK416" s="142" t="str">
        <f t="shared" si="182"/>
        <v xml:space="preserve"> </v>
      </c>
      <c r="BL416" s="104"/>
      <c r="BM416" s="68">
        <f>COUNTIF('Student Tracking'!G415:N415,"&gt;=1")</f>
        <v>0</v>
      </c>
      <c r="BN416" s="104">
        <f>COUNTIF('Student Tracking'!G415:N415,"0")</f>
        <v>0</v>
      </c>
      <c r="BO416" s="85">
        <f t="shared" si="183"/>
        <v>0</v>
      </c>
      <c r="BP416" s="104" t="str">
        <f t="shared" si="161"/>
        <v/>
      </c>
      <c r="BQ416" s="104" t="str">
        <f t="shared" si="162"/>
        <v/>
      </c>
      <c r="BR416" s="104" t="str">
        <f t="shared" si="184"/>
        <v/>
      </c>
      <c r="BS416" s="303" t="str">
        <f t="shared" si="185"/>
        <v/>
      </c>
      <c r="BT416" s="104"/>
      <c r="BU416" s="68" t="str">
        <f t="shared" si="163"/>
        <v/>
      </c>
      <c r="BV416" s="91" t="str">
        <f t="shared" si="164"/>
        <v/>
      </c>
      <c r="BW416" s="91" t="str">
        <f t="shared" si="165"/>
        <v/>
      </c>
      <c r="BX416" s="91" t="str">
        <f t="shared" si="166"/>
        <v/>
      </c>
      <c r="BY416" s="91" t="str">
        <f t="shared" si="167"/>
        <v/>
      </c>
    </row>
    <row r="417" spans="1:77" x14ac:dyDescent="0.35">
      <c r="A417" s="73">
        <f>'Student Tracking'!A416</f>
        <v>0</v>
      </c>
      <c r="B417" s="73">
        <f>'Student Tracking'!B416</f>
        <v>0</v>
      </c>
      <c r="C417" s="74">
        <f>'Student Tracking'!D416</f>
        <v>0</v>
      </c>
      <c r="D417" s="184" t="str">
        <f>IF('Student Tracking'!E416,'Student Tracking'!E416,"")</f>
        <v/>
      </c>
      <c r="E417" s="184" t="str">
        <f>IF('Student Tracking'!F416,'Student Tracking'!F416,"")</f>
        <v/>
      </c>
      <c r="F417" s="182"/>
      <c r="G417" s="40"/>
      <c r="H417" s="40"/>
      <c r="I417" s="40"/>
      <c r="J417" s="40"/>
      <c r="K417" s="40"/>
      <c r="L417" s="40"/>
      <c r="M417" s="40"/>
      <c r="N417" s="40"/>
      <c r="O417" s="40"/>
      <c r="P417" s="40"/>
      <c r="Q417" s="40"/>
      <c r="R417" s="40"/>
      <c r="S417" s="40"/>
      <c r="T417" s="40"/>
      <c r="U417" s="40"/>
      <c r="V417" s="40"/>
      <c r="W417" s="40"/>
      <c r="X417" s="40"/>
      <c r="Y417" s="40"/>
      <c r="Z417" s="40"/>
      <c r="AA417" s="182"/>
      <c r="AB417" s="40"/>
      <c r="AC417" s="40"/>
      <c r="AD417" s="40"/>
      <c r="AE417" s="40"/>
      <c r="AF417" s="40"/>
      <c r="AG417" s="40"/>
      <c r="AH417" s="40"/>
      <c r="AI417" s="40"/>
      <c r="AJ417" s="40"/>
      <c r="AK417" s="40"/>
      <c r="AL417" s="40"/>
      <c r="AM417" s="40"/>
      <c r="AN417" s="40"/>
      <c r="AO417" s="40"/>
      <c r="AP417" s="40"/>
      <c r="AQ417" s="40"/>
      <c r="AR417" s="40"/>
      <c r="AS417" s="40"/>
      <c r="AT417" s="40"/>
      <c r="AU417" s="40"/>
      <c r="AW417" s="145" t="str">
        <f t="shared" si="168"/>
        <v/>
      </c>
      <c r="AX417" s="146" t="str">
        <f t="shared" si="169"/>
        <v/>
      </c>
      <c r="AY417" s="147" t="str">
        <f t="shared" si="170"/>
        <v xml:space="preserve"> </v>
      </c>
      <c r="AZ417" s="145" t="str">
        <f t="shared" si="171"/>
        <v/>
      </c>
      <c r="BA417" s="146" t="str">
        <f t="shared" si="172"/>
        <v/>
      </c>
      <c r="BB417" s="147" t="str">
        <f t="shared" si="173"/>
        <v xml:space="preserve"> </v>
      </c>
      <c r="BC417" s="145" t="str">
        <f t="shared" si="174"/>
        <v/>
      </c>
      <c r="BD417" s="146" t="str">
        <f t="shared" si="175"/>
        <v/>
      </c>
      <c r="BE417" s="147" t="str">
        <f t="shared" si="176"/>
        <v xml:space="preserve"> </v>
      </c>
      <c r="BF417" s="145" t="str">
        <f t="shared" si="177"/>
        <v/>
      </c>
      <c r="BG417" s="146" t="str">
        <f t="shared" si="178"/>
        <v/>
      </c>
      <c r="BH417" s="148" t="str">
        <f t="shared" si="179"/>
        <v xml:space="preserve"> </v>
      </c>
      <c r="BI417" s="69" t="str">
        <f t="shared" si="180"/>
        <v/>
      </c>
      <c r="BJ417" s="70" t="str">
        <f t="shared" si="181"/>
        <v/>
      </c>
      <c r="BK417" s="142" t="str">
        <f t="shared" si="182"/>
        <v xml:space="preserve"> </v>
      </c>
      <c r="BL417" s="104"/>
      <c r="BM417" s="68">
        <f>COUNTIF('Student Tracking'!G416:N416,"&gt;=1")</f>
        <v>0</v>
      </c>
      <c r="BN417" s="104">
        <f>COUNTIF('Student Tracking'!G416:N416,"0")</f>
        <v>0</v>
      </c>
      <c r="BO417" s="85">
        <f t="shared" si="183"/>
        <v>0</v>
      </c>
      <c r="BP417" s="104" t="str">
        <f t="shared" si="161"/>
        <v/>
      </c>
      <c r="BQ417" s="104" t="str">
        <f t="shared" si="162"/>
        <v/>
      </c>
      <c r="BR417" s="104" t="str">
        <f t="shared" si="184"/>
        <v/>
      </c>
      <c r="BS417" s="303" t="str">
        <f t="shared" si="185"/>
        <v/>
      </c>
      <c r="BT417" s="104"/>
      <c r="BU417" s="68" t="str">
        <f t="shared" si="163"/>
        <v/>
      </c>
      <c r="BV417" s="91" t="str">
        <f t="shared" si="164"/>
        <v/>
      </c>
      <c r="BW417" s="91" t="str">
        <f t="shared" si="165"/>
        <v/>
      </c>
      <c r="BX417" s="91" t="str">
        <f t="shared" si="166"/>
        <v/>
      </c>
      <c r="BY417" s="91" t="str">
        <f t="shared" si="167"/>
        <v/>
      </c>
    </row>
    <row r="418" spans="1:77" x14ac:dyDescent="0.35">
      <c r="A418" s="73">
        <f>'Student Tracking'!A417</f>
        <v>0</v>
      </c>
      <c r="B418" s="73">
        <f>'Student Tracking'!B417</f>
        <v>0</v>
      </c>
      <c r="C418" s="74">
        <f>'Student Tracking'!D417</f>
        <v>0</v>
      </c>
      <c r="D418" s="184" t="str">
        <f>IF('Student Tracking'!E417,'Student Tracking'!E417,"")</f>
        <v/>
      </c>
      <c r="E418" s="184" t="str">
        <f>IF('Student Tracking'!F417,'Student Tracking'!F417,"")</f>
        <v/>
      </c>
      <c r="F418" s="181"/>
      <c r="G418" s="39"/>
      <c r="H418" s="39"/>
      <c r="I418" s="39"/>
      <c r="J418" s="39"/>
      <c r="K418" s="39"/>
      <c r="L418" s="39"/>
      <c r="M418" s="39"/>
      <c r="N418" s="39"/>
      <c r="O418" s="39"/>
      <c r="P418" s="39"/>
      <c r="Q418" s="39"/>
      <c r="R418" s="39"/>
      <c r="S418" s="39"/>
      <c r="T418" s="39"/>
      <c r="U418" s="39"/>
      <c r="V418" s="39"/>
      <c r="W418" s="39"/>
      <c r="X418" s="39"/>
      <c r="Y418" s="39"/>
      <c r="Z418" s="39"/>
      <c r="AA418" s="181"/>
      <c r="AB418" s="39"/>
      <c r="AC418" s="39"/>
      <c r="AD418" s="39"/>
      <c r="AE418" s="39"/>
      <c r="AF418" s="39"/>
      <c r="AG418" s="39"/>
      <c r="AH418" s="39"/>
      <c r="AI418" s="39"/>
      <c r="AJ418" s="39"/>
      <c r="AK418" s="39"/>
      <c r="AL418" s="39"/>
      <c r="AM418" s="39"/>
      <c r="AN418" s="39"/>
      <c r="AO418" s="39"/>
      <c r="AP418" s="39"/>
      <c r="AQ418" s="39"/>
      <c r="AR418" s="39"/>
      <c r="AS418" s="39"/>
      <c r="AT418" s="39"/>
      <c r="AU418" s="39"/>
      <c r="AW418" s="145" t="str">
        <f t="shared" si="168"/>
        <v/>
      </c>
      <c r="AX418" s="146" t="str">
        <f t="shared" si="169"/>
        <v/>
      </c>
      <c r="AY418" s="147" t="str">
        <f t="shared" si="170"/>
        <v xml:space="preserve"> </v>
      </c>
      <c r="AZ418" s="145" t="str">
        <f t="shared" si="171"/>
        <v/>
      </c>
      <c r="BA418" s="146" t="str">
        <f t="shared" si="172"/>
        <v/>
      </c>
      <c r="BB418" s="147" t="str">
        <f t="shared" si="173"/>
        <v xml:space="preserve"> </v>
      </c>
      <c r="BC418" s="145" t="str">
        <f t="shared" si="174"/>
        <v/>
      </c>
      <c r="BD418" s="146" t="str">
        <f t="shared" si="175"/>
        <v/>
      </c>
      <c r="BE418" s="147" t="str">
        <f t="shared" si="176"/>
        <v xml:space="preserve"> </v>
      </c>
      <c r="BF418" s="145" t="str">
        <f t="shared" si="177"/>
        <v/>
      </c>
      <c r="BG418" s="146" t="str">
        <f t="shared" si="178"/>
        <v/>
      </c>
      <c r="BH418" s="148" t="str">
        <f t="shared" si="179"/>
        <v xml:space="preserve"> </v>
      </c>
      <c r="BI418" s="69" t="str">
        <f t="shared" si="180"/>
        <v/>
      </c>
      <c r="BJ418" s="70" t="str">
        <f t="shared" si="181"/>
        <v/>
      </c>
      <c r="BK418" s="142" t="str">
        <f t="shared" si="182"/>
        <v xml:space="preserve"> </v>
      </c>
      <c r="BL418" s="104"/>
      <c r="BM418" s="68">
        <f>COUNTIF('Student Tracking'!G417:N417,"&gt;=1")</f>
        <v>0</v>
      </c>
      <c r="BN418" s="104">
        <f>COUNTIF('Student Tracking'!G417:N417,"0")</f>
        <v>0</v>
      </c>
      <c r="BO418" s="85">
        <f t="shared" si="183"/>
        <v>0</v>
      </c>
      <c r="BP418" s="104" t="str">
        <f t="shared" si="161"/>
        <v/>
      </c>
      <c r="BQ418" s="104" t="str">
        <f t="shared" si="162"/>
        <v/>
      </c>
      <c r="BR418" s="104" t="str">
        <f t="shared" si="184"/>
        <v/>
      </c>
      <c r="BS418" s="303" t="str">
        <f t="shared" si="185"/>
        <v/>
      </c>
      <c r="BT418" s="104"/>
      <c r="BU418" s="68" t="str">
        <f t="shared" si="163"/>
        <v/>
      </c>
      <c r="BV418" s="91" t="str">
        <f t="shared" si="164"/>
        <v/>
      </c>
      <c r="BW418" s="91" t="str">
        <f t="shared" si="165"/>
        <v/>
      </c>
      <c r="BX418" s="91" t="str">
        <f t="shared" si="166"/>
        <v/>
      </c>
      <c r="BY418" s="91" t="str">
        <f t="shared" si="167"/>
        <v/>
      </c>
    </row>
    <row r="419" spans="1:77" x14ac:dyDescent="0.35">
      <c r="A419" s="73">
        <f>'Student Tracking'!A418</f>
        <v>0</v>
      </c>
      <c r="B419" s="73">
        <f>'Student Tracking'!B418</f>
        <v>0</v>
      </c>
      <c r="C419" s="74">
        <f>'Student Tracking'!D418</f>
        <v>0</v>
      </c>
      <c r="D419" s="184" t="str">
        <f>IF('Student Tracking'!E418,'Student Tracking'!E418,"")</f>
        <v/>
      </c>
      <c r="E419" s="184" t="str">
        <f>IF('Student Tracking'!F418,'Student Tracking'!F418,"")</f>
        <v/>
      </c>
      <c r="F419" s="182"/>
      <c r="G419" s="40"/>
      <c r="H419" s="40"/>
      <c r="I419" s="40"/>
      <c r="J419" s="40"/>
      <c r="K419" s="40"/>
      <c r="L419" s="40"/>
      <c r="M419" s="40"/>
      <c r="N419" s="40"/>
      <c r="O419" s="40"/>
      <c r="P419" s="40"/>
      <c r="Q419" s="40"/>
      <c r="R419" s="40"/>
      <c r="S419" s="40"/>
      <c r="T419" s="40"/>
      <c r="U419" s="40"/>
      <c r="V419" s="40"/>
      <c r="W419" s="40"/>
      <c r="X419" s="40"/>
      <c r="Y419" s="40"/>
      <c r="Z419" s="40"/>
      <c r="AA419" s="182"/>
      <c r="AB419" s="40"/>
      <c r="AC419" s="40"/>
      <c r="AD419" s="40"/>
      <c r="AE419" s="40"/>
      <c r="AF419" s="40"/>
      <c r="AG419" s="40"/>
      <c r="AH419" s="40"/>
      <c r="AI419" s="40"/>
      <c r="AJ419" s="40"/>
      <c r="AK419" s="40"/>
      <c r="AL419" s="40"/>
      <c r="AM419" s="40"/>
      <c r="AN419" s="40"/>
      <c r="AO419" s="40"/>
      <c r="AP419" s="40"/>
      <c r="AQ419" s="40"/>
      <c r="AR419" s="40"/>
      <c r="AS419" s="40"/>
      <c r="AT419" s="40"/>
      <c r="AU419" s="40"/>
      <c r="AW419" s="145" t="str">
        <f t="shared" si="168"/>
        <v/>
      </c>
      <c r="AX419" s="146" t="str">
        <f t="shared" si="169"/>
        <v/>
      </c>
      <c r="AY419" s="147" t="str">
        <f t="shared" si="170"/>
        <v xml:space="preserve"> </v>
      </c>
      <c r="AZ419" s="145" t="str">
        <f t="shared" si="171"/>
        <v/>
      </c>
      <c r="BA419" s="146" t="str">
        <f t="shared" si="172"/>
        <v/>
      </c>
      <c r="BB419" s="147" t="str">
        <f t="shared" si="173"/>
        <v xml:space="preserve"> </v>
      </c>
      <c r="BC419" s="145" t="str">
        <f t="shared" si="174"/>
        <v/>
      </c>
      <c r="BD419" s="146" t="str">
        <f t="shared" si="175"/>
        <v/>
      </c>
      <c r="BE419" s="147" t="str">
        <f t="shared" si="176"/>
        <v xml:space="preserve"> </v>
      </c>
      <c r="BF419" s="145" t="str">
        <f t="shared" si="177"/>
        <v/>
      </c>
      <c r="BG419" s="146" t="str">
        <f t="shared" si="178"/>
        <v/>
      </c>
      <c r="BH419" s="148" t="str">
        <f t="shared" si="179"/>
        <v xml:space="preserve"> </v>
      </c>
      <c r="BI419" s="69" t="str">
        <f t="shared" si="180"/>
        <v/>
      </c>
      <c r="BJ419" s="70" t="str">
        <f t="shared" si="181"/>
        <v/>
      </c>
      <c r="BK419" s="142" t="str">
        <f t="shared" si="182"/>
        <v xml:space="preserve"> </v>
      </c>
      <c r="BL419" s="104"/>
      <c r="BM419" s="68">
        <f>COUNTIF('Student Tracking'!G418:N418,"&gt;=1")</f>
        <v>0</v>
      </c>
      <c r="BN419" s="104">
        <f>COUNTIF('Student Tracking'!G418:N418,"0")</f>
        <v>0</v>
      </c>
      <c r="BO419" s="85">
        <f t="shared" si="183"/>
        <v>0</v>
      </c>
      <c r="BP419" s="104" t="str">
        <f t="shared" si="161"/>
        <v/>
      </c>
      <c r="BQ419" s="104" t="str">
        <f t="shared" si="162"/>
        <v/>
      </c>
      <c r="BR419" s="104" t="str">
        <f t="shared" si="184"/>
        <v/>
      </c>
      <c r="BS419" s="303" t="str">
        <f t="shared" si="185"/>
        <v/>
      </c>
      <c r="BT419" s="104"/>
      <c r="BU419" s="68" t="str">
        <f t="shared" si="163"/>
        <v/>
      </c>
      <c r="BV419" s="91" t="str">
        <f t="shared" si="164"/>
        <v/>
      </c>
      <c r="BW419" s="91" t="str">
        <f t="shared" si="165"/>
        <v/>
      </c>
      <c r="BX419" s="91" t="str">
        <f t="shared" si="166"/>
        <v/>
      </c>
      <c r="BY419" s="91" t="str">
        <f t="shared" si="167"/>
        <v/>
      </c>
    </row>
    <row r="420" spans="1:77" x14ac:dyDescent="0.35">
      <c r="A420" s="73">
        <f>'Student Tracking'!A419</f>
        <v>0</v>
      </c>
      <c r="B420" s="73">
        <f>'Student Tracking'!B419</f>
        <v>0</v>
      </c>
      <c r="C420" s="74">
        <f>'Student Tracking'!D419</f>
        <v>0</v>
      </c>
      <c r="D420" s="184" t="str">
        <f>IF('Student Tracking'!E419,'Student Tracking'!E419,"")</f>
        <v/>
      </c>
      <c r="E420" s="184" t="str">
        <f>IF('Student Tracking'!F419,'Student Tracking'!F419,"")</f>
        <v/>
      </c>
      <c r="F420" s="181"/>
      <c r="G420" s="39"/>
      <c r="H420" s="39"/>
      <c r="I420" s="39"/>
      <c r="J420" s="39"/>
      <c r="K420" s="39"/>
      <c r="L420" s="39"/>
      <c r="M420" s="39"/>
      <c r="N420" s="39"/>
      <c r="O420" s="39"/>
      <c r="P420" s="39"/>
      <c r="Q420" s="39"/>
      <c r="R420" s="39"/>
      <c r="S420" s="39"/>
      <c r="T420" s="39"/>
      <c r="U420" s="39"/>
      <c r="V420" s="39"/>
      <c r="W420" s="39"/>
      <c r="X420" s="39"/>
      <c r="Y420" s="39"/>
      <c r="Z420" s="39"/>
      <c r="AA420" s="181"/>
      <c r="AB420" s="39"/>
      <c r="AC420" s="39"/>
      <c r="AD420" s="39"/>
      <c r="AE420" s="39"/>
      <c r="AF420" s="39"/>
      <c r="AG420" s="39"/>
      <c r="AH420" s="39"/>
      <c r="AI420" s="39"/>
      <c r="AJ420" s="39"/>
      <c r="AK420" s="39"/>
      <c r="AL420" s="39"/>
      <c r="AM420" s="39"/>
      <c r="AN420" s="39"/>
      <c r="AO420" s="39"/>
      <c r="AP420" s="39"/>
      <c r="AQ420" s="39"/>
      <c r="AR420" s="39"/>
      <c r="AS420" s="39"/>
      <c r="AT420" s="39"/>
      <c r="AU420" s="39"/>
      <c r="AW420" s="145" t="str">
        <f t="shared" si="168"/>
        <v/>
      </c>
      <c r="AX420" s="146" t="str">
        <f t="shared" si="169"/>
        <v/>
      </c>
      <c r="AY420" s="147" t="str">
        <f t="shared" si="170"/>
        <v xml:space="preserve"> </v>
      </c>
      <c r="AZ420" s="145" t="str">
        <f t="shared" si="171"/>
        <v/>
      </c>
      <c r="BA420" s="146" t="str">
        <f t="shared" si="172"/>
        <v/>
      </c>
      <c r="BB420" s="147" t="str">
        <f t="shared" si="173"/>
        <v xml:space="preserve"> </v>
      </c>
      <c r="BC420" s="145" t="str">
        <f t="shared" si="174"/>
        <v/>
      </c>
      <c r="BD420" s="146" t="str">
        <f t="shared" si="175"/>
        <v/>
      </c>
      <c r="BE420" s="147" t="str">
        <f t="shared" si="176"/>
        <v xml:space="preserve"> </v>
      </c>
      <c r="BF420" s="145" t="str">
        <f t="shared" si="177"/>
        <v/>
      </c>
      <c r="BG420" s="146" t="str">
        <f t="shared" si="178"/>
        <v/>
      </c>
      <c r="BH420" s="148" t="str">
        <f t="shared" si="179"/>
        <v xml:space="preserve"> </v>
      </c>
      <c r="BI420" s="69" t="str">
        <f t="shared" si="180"/>
        <v/>
      </c>
      <c r="BJ420" s="70" t="str">
        <f t="shared" si="181"/>
        <v/>
      </c>
      <c r="BK420" s="142" t="str">
        <f t="shared" si="182"/>
        <v xml:space="preserve"> </v>
      </c>
      <c r="BL420" s="104"/>
      <c r="BM420" s="68">
        <f>COUNTIF('Student Tracking'!G419:N419,"&gt;=1")</f>
        <v>0</v>
      </c>
      <c r="BN420" s="104">
        <f>COUNTIF('Student Tracking'!G419:N419,"0")</f>
        <v>0</v>
      </c>
      <c r="BO420" s="85">
        <f t="shared" si="183"/>
        <v>0</v>
      </c>
      <c r="BP420" s="104" t="str">
        <f t="shared" si="161"/>
        <v/>
      </c>
      <c r="BQ420" s="104" t="str">
        <f t="shared" si="162"/>
        <v/>
      </c>
      <c r="BR420" s="104" t="str">
        <f t="shared" si="184"/>
        <v/>
      </c>
      <c r="BS420" s="303" t="str">
        <f t="shared" si="185"/>
        <v/>
      </c>
      <c r="BT420" s="104"/>
      <c r="BU420" s="68" t="str">
        <f t="shared" si="163"/>
        <v/>
      </c>
      <c r="BV420" s="91" t="str">
        <f t="shared" si="164"/>
        <v/>
      </c>
      <c r="BW420" s="91" t="str">
        <f t="shared" si="165"/>
        <v/>
      </c>
      <c r="BX420" s="91" t="str">
        <f t="shared" si="166"/>
        <v/>
      </c>
      <c r="BY420" s="91" t="str">
        <f t="shared" si="167"/>
        <v/>
      </c>
    </row>
    <row r="421" spans="1:77" x14ac:dyDescent="0.35">
      <c r="A421" s="73">
        <f>'Student Tracking'!A420</f>
        <v>0</v>
      </c>
      <c r="B421" s="73">
        <f>'Student Tracking'!B420</f>
        <v>0</v>
      </c>
      <c r="C421" s="74">
        <f>'Student Tracking'!D420</f>
        <v>0</v>
      </c>
      <c r="D421" s="184" t="str">
        <f>IF('Student Tracking'!E420,'Student Tracking'!E420,"")</f>
        <v/>
      </c>
      <c r="E421" s="184" t="str">
        <f>IF('Student Tracking'!F420,'Student Tracking'!F420,"")</f>
        <v/>
      </c>
      <c r="F421" s="182"/>
      <c r="G421" s="40"/>
      <c r="H421" s="40"/>
      <c r="I421" s="40"/>
      <c r="J421" s="40"/>
      <c r="K421" s="40"/>
      <c r="L421" s="40"/>
      <c r="M421" s="40"/>
      <c r="N421" s="40"/>
      <c r="O421" s="40"/>
      <c r="P421" s="40"/>
      <c r="Q421" s="40"/>
      <c r="R421" s="40"/>
      <c r="S421" s="40"/>
      <c r="T421" s="40"/>
      <c r="U421" s="40"/>
      <c r="V421" s="40"/>
      <c r="W421" s="40"/>
      <c r="X421" s="40"/>
      <c r="Y421" s="40"/>
      <c r="Z421" s="40"/>
      <c r="AA421" s="182"/>
      <c r="AB421" s="40"/>
      <c r="AC421" s="40"/>
      <c r="AD421" s="40"/>
      <c r="AE421" s="40"/>
      <c r="AF421" s="40"/>
      <c r="AG421" s="40"/>
      <c r="AH421" s="40"/>
      <c r="AI421" s="40"/>
      <c r="AJ421" s="40"/>
      <c r="AK421" s="40"/>
      <c r="AL421" s="40"/>
      <c r="AM421" s="40"/>
      <c r="AN421" s="40"/>
      <c r="AO421" s="40"/>
      <c r="AP421" s="40"/>
      <c r="AQ421" s="40"/>
      <c r="AR421" s="40"/>
      <c r="AS421" s="40"/>
      <c r="AT421" s="40"/>
      <c r="AU421" s="40"/>
      <c r="AW421" s="145" t="str">
        <f t="shared" si="168"/>
        <v/>
      </c>
      <c r="AX421" s="146" t="str">
        <f t="shared" si="169"/>
        <v/>
      </c>
      <c r="AY421" s="147" t="str">
        <f t="shared" si="170"/>
        <v xml:space="preserve"> </v>
      </c>
      <c r="AZ421" s="145" t="str">
        <f t="shared" si="171"/>
        <v/>
      </c>
      <c r="BA421" s="146" t="str">
        <f t="shared" si="172"/>
        <v/>
      </c>
      <c r="BB421" s="147" t="str">
        <f t="shared" si="173"/>
        <v xml:space="preserve"> </v>
      </c>
      <c r="BC421" s="145" t="str">
        <f t="shared" si="174"/>
        <v/>
      </c>
      <c r="BD421" s="146" t="str">
        <f t="shared" si="175"/>
        <v/>
      </c>
      <c r="BE421" s="147" t="str">
        <f t="shared" si="176"/>
        <v xml:space="preserve"> </v>
      </c>
      <c r="BF421" s="145" t="str">
        <f t="shared" si="177"/>
        <v/>
      </c>
      <c r="BG421" s="146" t="str">
        <f t="shared" si="178"/>
        <v/>
      </c>
      <c r="BH421" s="148" t="str">
        <f t="shared" si="179"/>
        <v xml:space="preserve"> </v>
      </c>
      <c r="BI421" s="69" t="str">
        <f t="shared" si="180"/>
        <v/>
      </c>
      <c r="BJ421" s="70" t="str">
        <f t="shared" si="181"/>
        <v/>
      </c>
      <c r="BK421" s="142" t="str">
        <f t="shared" si="182"/>
        <v xml:space="preserve"> </v>
      </c>
      <c r="BL421" s="104"/>
      <c r="BM421" s="68">
        <f>COUNTIF('Student Tracking'!G420:N420,"&gt;=1")</f>
        <v>0</v>
      </c>
      <c r="BN421" s="104">
        <f>COUNTIF('Student Tracking'!G420:N420,"0")</f>
        <v>0</v>
      </c>
      <c r="BO421" s="85">
        <f t="shared" si="183"/>
        <v>0</v>
      </c>
      <c r="BP421" s="104" t="str">
        <f t="shared" si="161"/>
        <v/>
      </c>
      <c r="BQ421" s="104" t="str">
        <f t="shared" si="162"/>
        <v/>
      </c>
      <c r="BR421" s="104" t="str">
        <f t="shared" si="184"/>
        <v/>
      </c>
      <c r="BS421" s="303" t="str">
        <f t="shared" si="185"/>
        <v/>
      </c>
      <c r="BT421" s="104"/>
      <c r="BU421" s="68" t="str">
        <f t="shared" si="163"/>
        <v/>
      </c>
      <c r="BV421" s="91" t="str">
        <f t="shared" si="164"/>
        <v/>
      </c>
      <c r="BW421" s="91" t="str">
        <f t="shared" si="165"/>
        <v/>
      </c>
      <c r="BX421" s="91" t="str">
        <f t="shared" si="166"/>
        <v/>
      </c>
      <c r="BY421" s="91" t="str">
        <f t="shared" si="167"/>
        <v/>
      </c>
    </row>
    <row r="422" spans="1:77" x14ac:dyDescent="0.35">
      <c r="A422" s="73">
        <f>'Student Tracking'!A421</f>
        <v>0</v>
      </c>
      <c r="B422" s="73">
        <f>'Student Tracking'!B421</f>
        <v>0</v>
      </c>
      <c r="C422" s="74">
        <f>'Student Tracking'!D421</f>
        <v>0</v>
      </c>
      <c r="D422" s="184" t="str">
        <f>IF('Student Tracking'!E421,'Student Tracking'!E421,"")</f>
        <v/>
      </c>
      <c r="E422" s="184" t="str">
        <f>IF('Student Tracking'!F421,'Student Tracking'!F421,"")</f>
        <v/>
      </c>
      <c r="F422" s="181"/>
      <c r="G422" s="39"/>
      <c r="H422" s="39"/>
      <c r="I422" s="39"/>
      <c r="J422" s="39"/>
      <c r="K422" s="39"/>
      <c r="L422" s="39"/>
      <c r="M422" s="39"/>
      <c r="N422" s="39"/>
      <c r="O422" s="39"/>
      <c r="P422" s="39"/>
      <c r="Q422" s="39"/>
      <c r="R422" s="39"/>
      <c r="S422" s="39"/>
      <c r="T422" s="39"/>
      <c r="U422" s="39"/>
      <c r="V422" s="39"/>
      <c r="W422" s="39"/>
      <c r="X422" s="39"/>
      <c r="Y422" s="39"/>
      <c r="Z422" s="39"/>
      <c r="AA422" s="181"/>
      <c r="AB422" s="39"/>
      <c r="AC422" s="39"/>
      <c r="AD422" s="39"/>
      <c r="AE422" s="39"/>
      <c r="AF422" s="39"/>
      <c r="AG422" s="39"/>
      <c r="AH422" s="39"/>
      <c r="AI422" s="39"/>
      <c r="AJ422" s="39"/>
      <c r="AK422" s="39"/>
      <c r="AL422" s="39"/>
      <c r="AM422" s="39"/>
      <c r="AN422" s="39"/>
      <c r="AO422" s="39"/>
      <c r="AP422" s="39"/>
      <c r="AQ422" s="39"/>
      <c r="AR422" s="39"/>
      <c r="AS422" s="39"/>
      <c r="AT422" s="39"/>
      <c r="AU422" s="39"/>
      <c r="AW422" s="145" t="str">
        <f t="shared" si="168"/>
        <v/>
      </c>
      <c r="AX422" s="146" t="str">
        <f t="shared" si="169"/>
        <v/>
      </c>
      <c r="AY422" s="147" t="str">
        <f t="shared" si="170"/>
        <v xml:space="preserve"> </v>
      </c>
      <c r="AZ422" s="145" t="str">
        <f t="shared" si="171"/>
        <v/>
      </c>
      <c r="BA422" s="146" t="str">
        <f t="shared" si="172"/>
        <v/>
      </c>
      <c r="BB422" s="147" t="str">
        <f t="shared" si="173"/>
        <v xml:space="preserve"> </v>
      </c>
      <c r="BC422" s="145" t="str">
        <f t="shared" si="174"/>
        <v/>
      </c>
      <c r="BD422" s="146" t="str">
        <f t="shared" si="175"/>
        <v/>
      </c>
      <c r="BE422" s="147" t="str">
        <f t="shared" si="176"/>
        <v xml:space="preserve"> </v>
      </c>
      <c r="BF422" s="145" t="str">
        <f t="shared" si="177"/>
        <v/>
      </c>
      <c r="BG422" s="146" t="str">
        <f t="shared" si="178"/>
        <v/>
      </c>
      <c r="BH422" s="148" t="str">
        <f t="shared" si="179"/>
        <v xml:space="preserve"> </v>
      </c>
      <c r="BI422" s="69" t="str">
        <f t="shared" si="180"/>
        <v/>
      </c>
      <c r="BJ422" s="70" t="str">
        <f t="shared" si="181"/>
        <v/>
      </c>
      <c r="BK422" s="142" t="str">
        <f t="shared" si="182"/>
        <v xml:space="preserve"> </v>
      </c>
      <c r="BL422" s="104"/>
      <c r="BM422" s="68">
        <f>COUNTIF('Student Tracking'!G421:N421,"&gt;=1")</f>
        <v>0</v>
      </c>
      <c r="BN422" s="104">
        <f>COUNTIF('Student Tracking'!G421:N421,"0")</f>
        <v>0</v>
      </c>
      <c r="BO422" s="85">
        <f t="shared" si="183"/>
        <v>0</v>
      </c>
      <c r="BP422" s="104" t="str">
        <f t="shared" si="161"/>
        <v/>
      </c>
      <c r="BQ422" s="104" t="str">
        <f t="shared" si="162"/>
        <v/>
      </c>
      <c r="BR422" s="104" t="str">
        <f t="shared" si="184"/>
        <v/>
      </c>
      <c r="BS422" s="303" t="str">
        <f t="shared" si="185"/>
        <v/>
      </c>
      <c r="BT422" s="104"/>
      <c r="BU422" s="68" t="str">
        <f t="shared" si="163"/>
        <v/>
      </c>
      <c r="BV422" s="91" t="str">
        <f t="shared" si="164"/>
        <v/>
      </c>
      <c r="BW422" s="91" t="str">
        <f t="shared" si="165"/>
        <v/>
      </c>
      <c r="BX422" s="91" t="str">
        <f t="shared" si="166"/>
        <v/>
      </c>
      <c r="BY422" s="91" t="str">
        <f t="shared" si="167"/>
        <v/>
      </c>
    </row>
    <row r="423" spans="1:77" x14ac:dyDescent="0.35">
      <c r="A423" s="73">
        <f>'Student Tracking'!A422</f>
        <v>0</v>
      </c>
      <c r="B423" s="73">
        <f>'Student Tracking'!B422</f>
        <v>0</v>
      </c>
      <c r="C423" s="74">
        <f>'Student Tracking'!D422</f>
        <v>0</v>
      </c>
      <c r="D423" s="184" t="str">
        <f>IF('Student Tracking'!E422,'Student Tracking'!E422,"")</f>
        <v/>
      </c>
      <c r="E423" s="184" t="str">
        <f>IF('Student Tracking'!F422,'Student Tracking'!F422,"")</f>
        <v/>
      </c>
      <c r="F423" s="182"/>
      <c r="G423" s="40"/>
      <c r="H423" s="40"/>
      <c r="I423" s="40"/>
      <c r="J423" s="40"/>
      <c r="K423" s="40"/>
      <c r="L423" s="40"/>
      <c r="M423" s="40"/>
      <c r="N423" s="40"/>
      <c r="O423" s="40"/>
      <c r="P423" s="40"/>
      <c r="Q423" s="40"/>
      <c r="R423" s="40"/>
      <c r="S423" s="40"/>
      <c r="T423" s="40"/>
      <c r="U423" s="40"/>
      <c r="V423" s="40"/>
      <c r="W423" s="40"/>
      <c r="X423" s="40"/>
      <c r="Y423" s="40"/>
      <c r="Z423" s="40"/>
      <c r="AA423" s="182"/>
      <c r="AB423" s="40"/>
      <c r="AC423" s="40"/>
      <c r="AD423" s="40"/>
      <c r="AE423" s="40"/>
      <c r="AF423" s="40"/>
      <c r="AG423" s="40"/>
      <c r="AH423" s="40"/>
      <c r="AI423" s="40"/>
      <c r="AJ423" s="40"/>
      <c r="AK423" s="40"/>
      <c r="AL423" s="40"/>
      <c r="AM423" s="40"/>
      <c r="AN423" s="40"/>
      <c r="AO423" s="40"/>
      <c r="AP423" s="40"/>
      <c r="AQ423" s="40"/>
      <c r="AR423" s="40"/>
      <c r="AS423" s="40"/>
      <c r="AT423" s="40"/>
      <c r="AU423" s="40"/>
      <c r="AW423" s="145" t="str">
        <f t="shared" si="168"/>
        <v/>
      </c>
      <c r="AX423" s="146" t="str">
        <f t="shared" si="169"/>
        <v/>
      </c>
      <c r="AY423" s="147" t="str">
        <f t="shared" si="170"/>
        <v xml:space="preserve"> </v>
      </c>
      <c r="AZ423" s="145" t="str">
        <f t="shared" si="171"/>
        <v/>
      </c>
      <c r="BA423" s="146" t="str">
        <f t="shared" si="172"/>
        <v/>
      </c>
      <c r="BB423" s="147" t="str">
        <f t="shared" si="173"/>
        <v xml:space="preserve"> </v>
      </c>
      <c r="BC423" s="145" t="str">
        <f t="shared" si="174"/>
        <v/>
      </c>
      <c r="BD423" s="146" t="str">
        <f t="shared" si="175"/>
        <v/>
      </c>
      <c r="BE423" s="147" t="str">
        <f t="shared" si="176"/>
        <v xml:space="preserve"> </v>
      </c>
      <c r="BF423" s="145" t="str">
        <f t="shared" si="177"/>
        <v/>
      </c>
      <c r="BG423" s="146" t="str">
        <f t="shared" si="178"/>
        <v/>
      </c>
      <c r="BH423" s="148" t="str">
        <f t="shared" si="179"/>
        <v xml:space="preserve"> </v>
      </c>
      <c r="BI423" s="69" t="str">
        <f t="shared" si="180"/>
        <v/>
      </c>
      <c r="BJ423" s="70" t="str">
        <f t="shared" si="181"/>
        <v/>
      </c>
      <c r="BK423" s="142" t="str">
        <f t="shared" si="182"/>
        <v xml:space="preserve"> </v>
      </c>
      <c r="BL423" s="104"/>
      <c r="BM423" s="68">
        <f>COUNTIF('Student Tracking'!G422:N422,"&gt;=1")</f>
        <v>0</v>
      </c>
      <c r="BN423" s="104">
        <f>COUNTIF('Student Tracking'!G422:N422,"0")</f>
        <v>0</v>
      </c>
      <c r="BO423" s="85">
        <f t="shared" si="183"/>
        <v>0</v>
      </c>
      <c r="BP423" s="104" t="str">
        <f t="shared" si="161"/>
        <v/>
      </c>
      <c r="BQ423" s="104" t="str">
        <f t="shared" si="162"/>
        <v/>
      </c>
      <c r="BR423" s="104" t="str">
        <f t="shared" si="184"/>
        <v/>
      </c>
      <c r="BS423" s="303" t="str">
        <f t="shared" si="185"/>
        <v/>
      </c>
      <c r="BT423" s="104"/>
      <c r="BU423" s="68" t="str">
        <f t="shared" si="163"/>
        <v/>
      </c>
      <c r="BV423" s="91" t="str">
        <f t="shared" si="164"/>
        <v/>
      </c>
      <c r="BW423" s="91" t="str">
        <f t="shared" si="165"/>
        <v/>
      </c>
      <c r="BX423" s="91" t="str">
        <f t="shared" si="166"/>
        <v/>
      </c>
      <c r="BY423" s="91" t="str">
        <f t="shared" si="167"/>
        <v/>
      </c>
    </row>
    <row r="424" spans="1:77" x14ac:dyDescent="0.35">
      <c r="A424" s="73">
        <f>'Student Tracking'!A423</f>
        <v>0</v>
      </c>
      <c r="B424" s="73">
        <f>'Student Tracking'!B423</f>
        <v>0</v>
      </c>
      <c r="C424" s="74">
        <f>'Student Tracking'!D423</f>
        <v>0</v>
      </c>
      <c r="D424" s="184" t="str">
        <f>IF('Student Tracking'!E423,'Student Tracking'!E423,"")</f>
        <v/>
      </c>
      <c r="E424" s="184" t="str">
        <f>IF('Student Tracking'!F423,'Student Tracking'!F423,"")</f>
        <v/>
      </c>
      <c r="F424" s="181"/>
      <c r="G424" s="39"/>
      <c r="H424" s="39"/>
      <c r="I424" s="39"/>
      <c r="J424" s="39"/>
      <c r="K424" s="39"/>
      <c r="L424" s="39"/>
      <c r="M424" s="39"/>
      <c r="N424" s="39"/>
      <c r="O424" s="39"/>
      <c r="P424" s="39"/>
      <c r="Q424" s="39"/>
      <c r="R424" s="39"/>
      <c r="S424" s="39"/>
      <c r="T424" s="39"/>
      <c r="U424" s="39"/>
      <c r="V424" s="39"/>
      <c r="W424" s="39"/>
      <c r="X424" s="39"/>
      <c r="Y424" s="39"/>
      <c r="Z424" s="39"/>
      <c r="AA424" s="181"/>
      <c r="AB424" s="39"/>
      <c r="AC424" s="39"/>
      <c r="AD424" s="39"/>
      <c r="AE424" s="39"/>
      <c r="AF424" s="39"/>
      <c r="AG424" s="39"/>
      <c r="AH424" s="39"/>
      <c r="AI424" s="39"/>
      <c r="AJ424" s="39"/>
      <c r="AK424" s="39"/>
      <c r="AL424" s="39"/>
      <c r="AM424" s="39"/>
      <c r="AN424" s="39"/>
      <c r="AO424" s="39"/>
      <c r="AP424" s="39"/>
      <c r="AQ424" s="39"/>
      <c r="AR424" s="39"/>
      <c r="AS424" s="39"/>
      <c r="AT424" s="39"/>
      <c r="AU424" s="39"/>
      <c r="AW424" s="145" t="str">
        <f t="shared" si="168"/>
        <v/>
      </c>
      <c r="AX424" s="146" t="str">
        <f t="shared" si="169"/>
        <v/>
      </c>
      <c r="AY424" s="147" t="str">
        <f t="shared" si="170"/>
        <v xml:space="preserve"> </v>
      </c>
      <c r="AZ424" s="145" t="str">
        <f t="shared" si="171"/>
        <v/>
      </c>
      <c r="BA424" s="146" t="str">
        <f t="shared" si="172"/>
        <v/>
      </c>
      <c r="BB424" s="147" t="str">
        <f t="shared" si="173"/>
        <v xml:space="preserve"> </v>
      </c>
      <c r="BC424" s="145" t="str">
        <f t="shared" si="174"/>
        <v/>
      </c>
      <c r="BD424" s="146" t="str">
        <f t="shared" si="175"/>
        <v/>
      </c>
      <c r="BE424" s="147" t="str">
        <f t="shared" si="176"/>
        <v xml:space="preserve"> </v>
      </c>
      <c r="BF424" s="145" t="str">
        <f t="shared" si="177"/>
        <v/>
      </c>
      <c r="BG424" s="146" t="str">
        <f t="shared" si="178"/>
        <v/>
      </c>
      <c r="BH424" s="148" t="str">
        <f t="shared" si="179"/>
        <v xml:space="preserve"> </v>
      </c>
      <c r="BI424" s="69" t="str">
        <f t="shared" si="180"/>
        <v/>
      </c>
      <c r="BJ424" s="70" t="str">
        <f t="shared" si="181"/>
        <v/>
      </c>
      <c r="BK424" s="142" t="str">
        <f t="shared" si="182"/>
        <v xml:space="preserve"> </v>
      </c>
      <c r="BL424" s="104"/>
      <c r="BM424" s="68">
        <f>COUNTIF('Student Tracking'!G423:N423,"&gt;=1")</f>
        <v>0</v>
      </c>
      <c r="BN424" s="104">
        <f>COUNTIF('Student Tracking'!G423:N423,"0")</f>
        <v>0</v>
      </c>
      <c r="BO424" s="85">
        <f t="shared" si="183"/>
        <v>0</v>
      </c>
      <c r="BP424" s="104" t="str">
        <f t="shared" si="161"/>
        <v/>
      </c>
      <c r="BQ424" s="104" t="str">
        <f t="shared" si="162"/>
        <v/>
      </c>
      <c r="BR424" s="104" t="str">
        <f t="shared" si="184"/>
        <v/>
      </c>
      <c r="BS424" s="303" t="str">
        <f t="shared" si="185"/>
        <v/>
      </c>
      <c r="BT424" s="104"/>
      <c r="BU424" s="68" t="str">
        <f t="shared" si="163"/>
        <v/>
      </c>
      <c r="BV424" s="91" t="str">
        <f t="shared" si="164"/>
        <v/>
      </c>
      <c r="BW424" s="91" t="str">
        <f t="shared" si="165"/>
        <v/>
      </c>
      <c r="BX424" s="91" t="str">
        <f t="shared" si="166"/>
        <v/>
      </c>
      <c r="BY424" s="91" t="str">
        <f t="shared" si="167"/>
        <v/>
      </c>
    </row>
    <row r="425" spans="1:77" x14ac:dyDescent="0.35">
      <c r="A425" s="73">
        <f>'Student Tracking'!A424</f>
        <v>0</v>
      </c>
      <c r="B425" s="73">
        <f>'Student Tracking'!B424</f>
        <v>0</v>
      </c>
      <c r="C425" s="74">
        <f>'Student Tracking'!D424</f>
        <v>0</v>
      </c>
      <c r="D425" s="184" t="str">
        <f>IF('Student Tracking'!E424,'Student Tracking'!E424,"")</f>
        <v/>
      </c>
      <c r="E425" s="184" t="str">
        <f>IF('Student Tracking'!F424,'Student Tracking'!F424,"")</f>
        <v/>
      </c>
      <c r="F425" s="182"/>
      <c r="G425" s="40"/>
      <c r="H425" s="40"/>
      <c r="I425" s="40"/>
      <c r="J425" s="40"/>
      <c r="K425" s="40"/>
      <c r="L425" s="40"/>
      <c r="M425" s="40"/>
      <c r="N425" s="40"/>
      <c r="O425" s="40"/>
      <c r="P425" s="40"/>
      <c r="Q425" s="40"/>
      <c r="R425" s="40"/>
      <c r="S425" s="40"/>
      <c r="T425" s="40"/>
      <c r="U425" s="40"/>
      <c r="V425" s="40"/>
      <c r="W425" s="40"/>
      <c r="X425" s="40"/>
      <c r="Y425" s="40"/>
      <c r="Z425" s="40"/>
      <c r="AA425" s="182"/>
      <c r="AB425" s="40"/>
      <c r="AC425" s="40"/>
      <c r="AD425" s="40"/>
      <c r="AE425" s="40"/>
      <c r="AF425" s="40"/>
      <c r="AG425" s="40"/>
      <c r="AH425" s="40"/>
      <c r="AI425" s="40"/>
      <c r="AJ425" s="40"/>
      <c r="AK425" s="40"/>
      <c r="AL425" s="40"/>
      <c r="AM425" s="40"/>
      <c r="AN425" s="40"/>
      <c r="AO425" s="40"/>
      <c r="AP425" s="40"/>
      <c r="AQ425" s="40"/>
      <c r="AR425" s="40"/>
      <c r="AS425" s="40"/>
      <c r="AT425" s="40"/>
      <c r="AU425" s="40"/>
      <c r="AW425" s="145" t="str">
        <f t="shared" si="168"/>
        <v/>
      </c>
      <c r="AX425" s="146" t="str">
        <f t="shared" si="169"/>
        <v/>
      </c>
      <c r="AY425" s="147" t="str">
        <f t="shared" si="170"/>
        <v xml:space="preserve"> </v>
      </c>
      <c r="AZ425" s="145" t="str">
        <f t="shared" si="171"/>
        <v/>
      </c>
      <c r="BA425" s="146" t="str">
        <f t="shared" si="172"/>
        <v/>
      </c>
      <c r="BB425" s="147" t="str">
        <f t="shared" si="173"/>
        <v xml:space="preserve"> </v>
      </c>
      <c r="BC425" s="145" t="str">
        <f t="shared" si="174"/>
        <v/>
      </c>
      <c r="BD425" s="146" t="str">
        <f t="shared" si="175"/>
        <v/>
      </c>
      <c r="BE425" s="147" t="str">
        <f t="shared" si="176"/>
        <v xml:space="preserve"> </v>
      </c>
      <c r="BF425" s="145" t="str">
        <f t="shared" si="177"/>
        <v/>
      </c>
      <c r="BG425" s="146" t="str">
        <f t="shared" si="178"/>
        <v/>
      </c>
      <c r="BH425" s="148" t="str">
        <f t="shared" si="179"/>
        <v xml:space="preserve"> </v>
      </c>
      <c r="BI425" s="69" t="str">
        <f t="shared" si="180"/>
        <v/>
      </c>
      <c r="BJ425" s="70" t="str">
        <f t="shared" si="181"/>
        <v/>
      </c>
      <c r="BK425" s="142" t="str">
        <f t="shared" si="182"/>
        <v xml:space="preserve"> </v>
      </c>
      <c r="BL425" s="104"/>
      <c r="BM425" s="68">
        <f>COUNTIF('Student Tracking'!G424:N424,"&gt;=1")</f>
        <v>0</v>
      </c>
      <c r="BN425" s="104">
        <f>COUNTIF('Student Tracking'!G424:N424,"0")</f>
        <v>0</v>
      </c>
      <c r="BO425" s="85">
        <f t="shared" si="183"/>
        <v>0</v>
      </c>
      <c r="BP425" s="104" t="str">
        <f t="shared" si="161"/>
        <v/>
      </c>
      <c r="BQ425" s="104" t="str">
        <f t="shared" si="162"/>
        <v/>
      </c>
      <c r="BR425" s="104" t="str">
        <f t="shared" si="184"/>
        <v/>
      </c>
      <c r="BS425" s="303" t="str">
        <f t="shared" si="185"/>
        <v/>
      </c>
      <c r="BT425" s="104"/>
      <c r="BU425" s="68" t="str">
        <f t="shared" si="163"/>
        <v/>
      </c>
      <c r="BV425" s="91" t="str">
        <f t="shared" si="164"/>
        <v/>
      </c>
      <c r="BW425" s="91" t="str">
        <f t="shared" si="165"/>
        <v/>
      </c>
      <c r="BX425" s="91" t="str">
        <f t="shared" si="166"/>
        <v/>
      </c>
      <c r="BY425" s="91" t="str">
        <f t="shared" si="167"/>
        <v/>
      </c>
    </row>
    <row r="426" spans="1:77" x14ac:dyDescent="0.35">
      <c r="A426" s="73">
        <f>'Student Tracking'!A425</f>
        <v>0</v>
      </c>
      <c r="B426" s="73">
        <f>'Student Tracking'!B425</f>
        <v>0</v>
      </c>
      <c r="C426" s="74">
        <f>'Student Tracking'!D425</f>
        <v>0</v>
      </c>
      <c r="D426" s="184" t="str">
        <f>IF('Student Tracking'!E425,'Student Tracking'!E425,"")</f>
        <v/>
      </c>
      <c r="E426" s="184" t="str">
        <f>IF('Student Tracking'!F425,'Student Tracking'!F425,"")</f>
        <v/>
      </c>
      <c r="F426" s="181"/>
      <c r="G426" s="39"/>
      <c r="H426" s="39"/>
      <c r="I426" s="39"/>
      <c r="J426" s="39"/>
      <c r="K426" s="39"/>
      <c r="L426" s="39"/>
      <c r="M426" s="39"/>
      <c r="N426" s="39"/>
      <c r="O426" s="39"/>
      <c r="P426" s="39"/>
      <c r="Q426" s="39"/>
      <c r="R426" s="39"/>
      <c r="S426" s="39"/>
      <c r="T426" s="39"/>
      <c r="U426" s="39"/>
      <c r="V426" s="39"/>
      <c r="W426" s="39"/>
      <c r="X426" s="39"/>
      <c r="Y426" s="39"/>
      <c r="Z426" s="39"/>
      <c r="AA426" s="181"/>
      <c r="AB426" s="39"/>
      <c r="AC426" s="39"/>
      <c r="AD426" s="39"/>
      <c r="AE426" s="39"/>
      <c r="AF426" s="39"/>
      <c r="AG426" s="39"/>
      <c r="AH426" s="39"/>
      <c r="AI426" s="39"/>
      <c r="AJ426" s="39"/>
      <c r="AK426" s="39"/>
      <c r="AL426" s="39"/>
      <c r="AM426" s="39"/>
      <c r="AN426" s="39"/>
      <c r="AO426" s="39"/>
      <c r="AP426" s="39"/>
      <c r="AQ426" s="39"/>
      <c r="AR426" s="39"/>
      <c r="AS426" s="39"/>
      <c r="AT426" s="39"/>
      <c r="AU426" s="39"/>
      <c r="AW426" s="145" t="str">
        <f t="shared" si="168"/>
        <v/>
      </c>
      <c r="AX426" s="146" t="str">
        <f t="shared" si="169"/>
        <v/>
      </c>
      <c r="AY426" s="147" t="str">
        <f t="shared" si="170"/>
        <v xml:space="preserve"> </v>
      </c>
      <c r="AZ426" s="145" t="str">
        <f t="shared" si="171"/>
        <v/>
      </c>
      <c r="BA426" s="146" t="str">
        <f t="shared" si="172"/>
        <v/>
      </c>
      <c r="BB426" s="147" t="str">
        <f t="shared" si="173"/>
        <v xml:space="preserve"> </v>
      </c>
      <c r="BC426" s="145" t="str">
        <f t="shared" si="174"/>
        <v/>
      </c>
      <c r="BD426" s="146" t="str">
        <f t="shared" si="175"/>
        <v/>
      </c>
      <c r="BE426" s="147" t="str">
        <f t="shared" si="176"/>
        <v xml:space="preserve"> </v>
      </c>
      <c r="BF426" s="145" t="str">
        <f t="shared" si="177"/>
        <v/>
      </c>
      <c r="BG426" s="146" t="str">
        <f t="shared" si="178"/>
        <v/>
      </c>
      <c r="BH426" s="148" t="str">
        <f t="shared" si="179"/>
        <v xml:space="preserve"> </v>
      </c>
      <c r="BI426" s="69" t="str">
        <f t="shared" si="180"/>
        <v/>
      </c>
      <c r="BJ426" s="70" t="str">
        <f t="shared" si="181"/>
        <v/>
      </c>
      <c r="BK426" s="142" t="str">
        <f t="shared" si="182"/>
        <v xml:space="preserve"> </v>
      </c>
      <c r="BL426" s="104"/>
      <c r="BM426" s="68">
        <f>COUNTIF('Student Tracking'!G425:N425,"&gt;=1")</f>
        <v>0</v>
      </c>
      <c r="BN426" s="104">
        <f>COUNTIF('Student Tracking'!G425:N425,"0")</f>
        <v>0</v>
      </c>
      <c r="BO426" s="85">
        <f t="shared" si="183"/>
        <v>0</v>
      </c>
      <c r="BP426" s="104" t="str">
        <f t="shared" si="161"/>
        <v/>
      </c>
      <c r="BQ426" s="104" t="str">
        <f t="shared" si="162"/>
        <v/>
      </c>
      <c r="BR426" s="104" t="str">
        <f t="shared" si="184"/>
        <v/>
      </c>
      <c r="BS426" s="303" t="str">
        <f t="shared" si="185"/>
        <v/>
      </c>
      <c r="BT426" s="104"/>
      <c r="BU426" s="68" t="str">
        <f t="shared" si="163"/>
        <v/>
      </c>
      <c r="BV426" s="91" t="str">
        <f t="shared" si="164"/>
        <v/>
      </c>
      <c r="BW426" s="91" t="str">
        <f t="shared" si="165"/>
        <v/>
      </c>
      <c r="BX426" s="91" t="str">
        <f t="shared" si="166"/>
        <v/>
      </c>
      <c r="BY426" s="91" t="str">
        <f t="shared" si="167"/>
        <v/>
      </c>
    </row>
    <row r="427" spans="1:77" x14ac:dyDescent="0.35">
      <c r="A427" s="73">
        <f>'Student Tracking'!A426</f>
        <v>0</v>
      </c>
      <c r="B427" s="73">
        <f>'Student Tracking'!B426</f>
        <v>0</v>
      </c>
      <c r="C427" s="74">
        <f>'Student Tracking'!D426</f>
        <v>0</v>
      </c>
      <c r="D427" s="184" t="str">
        <f>IF('Student Tracking'!E426,'Student Tracking'!E426,"")</f>
        <v/>
      </c>
      <c r="E427" s="184" t="str">
        <f>IF('Student Tracking'!F426,'Student Tracking'!F426,"")</f>
        <v/>
      </c>
      <c r="F427" s="182"/>
      <c r="G427" s="40"/>
      <c r="H427" s="40"/>
      <c r="I427" s="40"/>
      <c r="J427" s="40"/>
      <c r="K427" s="40"/>
      <c r="L427" s="40"/>
      <c r="M427" s="40"/>
      <c r="N427" s="40"/>
      <c r="O427" s="40"/>
      <c r="P427" s="40"/>
      <c r="Q427" s="40"/>
      <c r="R427" s="40"/>
      <c r="S427" s="40"/>
      <c r="T427" s="40"/>
      <c r="U427" s="40"/>
      <c r="V427" s="40"/>
      <c r="W427" s="40"/>
      <c r="X427" s="40"/>
      <c r="Y427" s="40"/>
      <c r="Z427" s="40"/>
      <c r="AA427" s="182"/>
      <c r="AB427" s="40"/>
      <c r="AC427" s="40"/>
      <c r="AD427" s="40"/>
      <c r="AE427" s="40"/>
      <c r="AF427" s="40"/>
      <c r="AG427" s="40"/>
      <c r="AH427" s="40"/>
      <c r="AI427" s="40"/>
      <c r="AJ427" s="40"/>
      <c r="AK427" s="40"/>
      <c r="AL427" s="40"/>
      <c r="AM427" s="40"/>
      <c r="AN427" s="40"/>
      <c r="AO427" s="40"/>
      <c r="AP427" s="40"/>
      <c r="AQ427" s="40"/>
      <c r="AR427" s="40"/>
      <c r="AS427" s="40"/>
      <c r="AT427" s="40"/>
      <c r="AU427" s="40"/>
      <c r="AW427" s="145" t="str">
        <f t="shared" si="168"/>
        <v/>
      </c>
      <c r="AX427" s="146" t="str">
        <f t="shared" si="169"/>
        <v/>
      </c>
      <c r="AY427" s="147" t="str">
        <f t="shared" si="170"/>
        <v xml:space="preserve"> </v>
      </c>
      <c r="AZ427" s="145" t="str">
        <f t="shared" si="171"/>
        <v/>
      </c>
      <c r="BA427" s="146" t="str">
        <f t="shared" si="172"/>
        <v/>
      </c>
      <c r="BB427" s="147" t="str">
        <f t="shared" si="173"/>
        <v xml:space="preserve"> </v>
      </c>
      <c r="BC427" s="145" t="str">
        <f t="shared" si="174"/>
        <v/>
      </c>
      <c r="BD427" s="146" t="str">
        <f t="shared" si="175"/>
        <v/>
      </c>
      <c r="BE427" s="147" t="str">
        <f t="shared" si="176"/>
        <v xml:space="preserve"> </v>
      </c>
      <c r="BF427" s="145" t="str">
        <f t="shared" si="177"/>
        <v/>
      </c>
      <c r="BG427" s="146" t="str">
        <f t="shared" si="178"/>
        <v/>
      </c>
      <c r="BH427" s="148" t="str">
        <f t="shared" si="179"/>
        <v xml:space="preserve"> </v>
      </c>
      <c r="BI427" s="69" t="str">
        <f t="shared" si="180"/>
        <v/>
      </c>
      <c r="BJ427" s="70" t="str">
        <f t="shared" si="181"/>
        <v/>
      </c>
      <c r="BK427" s="142" t="str">
        <f t="shared" si="182"/>
        <v xml:space="preserve"> </v>
      </c>
      <c r="BL427" s="104"/>
      <c r="BM427" s="68">
        <f>COUNTIF('Student Tracking'!G426:N426,"&gt;=1")</f>
        <v>0</v>
      </c>
      <c r="BN427" s="104">
        <f>COUNTIF('Student Tracking'!G426:N426,"0")</f>
        <v>0</v>
      </c>
      <c r="BO427" s="85">
        <f t="shared" si="183"/>
        <v>0</v>
      </c>
      <c r="BP427" s="104" t="str">
        <f t="shared" si="161"/>
        <v/>
      </c>
      <c r="BQ427" s="104" t="str">
        <f t="shared" si="162"/>
        <v/>
      </c>
      <c r="BR427" s="104" t="str">
        <f t="shared" si="184"/>
        <v/>
      </c>
      <c r="BS427" s="303" t="str">
        <f t="shared" si="185"/>
        <v/>
      </c>
      <c r="BT427" s="104"/>
      <c r="BU427" s="68" t="str">
        <f t="shared" si="163"/>
        <v/>
      </c>
      <c r="BV427" s="91" t="str">
        <f t="shared" si="164"/>
        <v/>
      </c>
      <c r="BW427" s="91" t="str">
        <f t="shared" si="165"/>
        <v/>
      </c>
      <c r="BX427" s="91" t="str">
        <f t="shared" si="166"/>
        <v/>
      </c>
      <c r="BY427" s="91" t="str">
        <f t="shared" si="167"/>
        <v/>
      </c>
    </row>
    <row r="428" spans="1:77" x14ac:dyDescent="0.35">
      <c r="A428" s="73">
        <f>'Student Tracking'!A427</f>
        <v>0</v>
      </c>
      <c r="B428" s="73">
        <f>'Student Tracking'!B427</f>
        <v>0</v>
      </c>
      <c r="C428" s="74">
        <f>'Student Tracking'!D427</f>
        <v>0</v>
      </c>
      <c r="D428" s="184" t="str">
        <f>IF('Student Tracking'!E427,'Student Tracking'!E427,"")</f>
        <v/>
      </c>
      <c r="E428" s="184" t="str">
        <f>IF('Student Tracking'!F427,'Student Tracking'!F427,"")</f>
        <v/>
      </c>
      <c r="F428" s="181"/>
      <c r="G428" s="39"/>
      <c r="H428" s="39"/>
      <c r="I428" s="39"/>
      <c r="J428" s="39"/>
      <c r="K428" s="39"/>
      <c r="L428" s="39"/>
      <c r="M428" s="39"/>
      <c r="N428" s="39"/>
      <c r="O428" s="39"/>
      <c r="P428" s="39"/>
      <c r="Q428" s="39"/>
      <c r="R428" s="39"/>
      <c r="S428" s="39"/>
      <c r="T428" s="39"/>
      <c r="U428" s="39"/>
      <c r="V428" s="39"/>
      <c r="W428" s="39"/>
      <c r="X428" s="39"/>
      <c r="Y428" s="39"/>
      <c r="Z428" s="39"/>
      <c r="AA428" s="181"/>
      <c r="AB428" s="39"/>
      <c r="AC428" s="39"/>
      <c r="AD428" s="39"/>
      <c r="AE428" s="39"/>
      <c r="AF428" s="39"/>
      <c r="AG428" s="39"/>
      <c r="AH428" s="39"/>
      <c r="AI428" s="39"/>
      <c r="AJ428" s="39"/>
      <c r="AK428" s="39"/>
      <c r="AL428" s="39"/>
      <c r="AM428" s="39"/>
      <c r="AN428" s="39"/>
      <c r="AO428" s="39"/>
      <c r="AP428" s="39"/>
      <c r="AQ428" s="39"/>
      <c r="AR428" s="39"/>
      <c r="AS428" s="39"/>
      <c r="AT428" s="39"/>
      <c r="AU428" s="39"/>
      <c r="AW428" s="145" t="str">
        <f t="shared" si="168"/>
        <v/>
      </c>
      <c r="AX428" s="146" t="str">
        <f t="shared" si="169"/>
        <v/>
      </c>
      <c r="AY428" s="147" t="str">
        <f t="shared" si="170"/>
        <v xml:space="preserve"> </v>
      </c>
      <c r="AZ428" s="145" t="str">
        <f t="shared" si="171"/>
        <v/>
      </c>
      <c r="BA428" s="146" t="str">
        <f t="shared" si="172"/>
        <v/>
      </c>
      <c r="BB428" s="147" t="str">
        <f t="shared" si="173"/>
        <v xml:space="preserve"> </v>
      </c>
      <c r="BC428" s="145" t="str">
        <f t="shared" si="174"/>
        <v/>
      </c>
      <c r="BD428" s="146" t="str">
        <f t="shared" si="175"/>
        <v/>
      </c>
      <c r="BE428" s="147" t="str">
        <f t="shared" si="176"/>
        <v xml:space="preserve"> </v>
      </c>
      <c r="BF428" s="145" t="str">
        <f t="shared" si="177"/>
        <v/>
      </c>
      <c r="BG428" s="146" t="str">
        <f t="shared" si="178"/>
        <v/>
      </c>
      <c r="BH428" s="148" t="str">
        <f t="shared" si="179"/>
        <v xml:space="preserve"> </v>
      </c>
      <c r="BI428" s="69" t="str">
        <f t="shared" si="180"/>
        <v/>
      </c>
      <c r="BJ428" s="70" t="str">
        <f t="shared" si="181"/>
        <v/>
      </c>
      <c r="BK428" s="142" t="str">
        <f t="shared" si="182"/>
        <v xml:space="preserve"> </v>
      </c>
      <c r="BL428" s="104"/>
      <c r="BM428" s="68">
        <f>COUNTIF('Student Tracking'!G427:N427,"&gt;=1")</f>
        <v>0</v>
      </c>
      <c r="BN428" s="104">
        <f>COUNTIF('Student Tracking'!G427:N427,"0")</f>
        <v>0</v>
      </c>
      <c r="BO428" s="85">
        <f t="shared" si="183"/>
        <v>0</v>
      </c>
      <c r="BP428" s="104" t="str">
        <f t="shared" si="161"/>
        <v/>
      </c>
      <c r="BQ428" s="104" t="str">
        <f t="shared" si="162"/>
        <v/>
      </c>
      <c r="BR428" s="104" t="str">
        <f t="shared" si="184"/>
        <v/>
      </c>
      <c r="BS428" s="303" t="str">
        <f t="shared" si="185"/>
        <v/>
      </c>
      <c r="BT428" s="104"/>
      <c r="BU428" s="68" t="str">
        <f t="shared" si="163"/>
        <v/>
      </c>
      <c r="BV428" s="91" t="str">
        <f t="shared" si="164"/>
        <v/>
      </c>
      <c r="BW428" s="91" t="str">
        <f t="shared" si="165"/>
        <v/>
      </c>
      <c r="BX428" s="91" t="str">
        <f t="shared" si="166"/>
        <v/>
      </c>
      <c r="BY428" s="91" t="str">
        <f t="shared" si="167"/>
        <v/>
      </c>
    </row>
    <row r="429" spans="1:77" x14ac:dyDescent="0.35">
      <c r="A429" s="73">
        <f>'Student Tracking'!A428</f>
        <v>0</v>
      </c>
      <c r="B429" s="73">
        <f>'Student Tracking'!B428</f>
        <v>0</v>
      </c>
      <c r="C429" s="74">
        <f>'Student Tracking'!D428</f>
        <v>0</v>
      </c>
      <c r="D429" s="184" t="str">
        <f>IF('Student Tracking'!E428,'Student Tracking'!E428,"")</f>
        <v/>
      </c>
      <c r="E429" s="184" t="str">
        <f>IF('Student Tracking'!F428,'Student Tracking'!F428,"")</f>
        <v/>
      </c>
      <c r="F429" s="182"/>
      <c r="G429" s="40"/>
      <c r="H429" s="40"/>
      <c r="I429" s="40"/>
      <c r="J429" s="40"/>
      <c r="K429" s="40"/>
      <c r="L429" s="40"/>
      <c r="M429" s="40"/>
      <c r="N429" s="40"/>
      <c r="O429" s="40"/>
      <c r="P429" s="40"/>
      <c r="Q429" s="40"/>
      <c r="R429" s="40"/>
      <c r="S429" s="40"/>
      <c r="T429" s="40"/>
      <c r="U429" s="40"/>
      <c r="V429" s="40"/>
      <c r="W429" s="40"/>
      <c r="X429" s="40"/>
      <c r="Y429" s="40"/>
      <c r="Z429" s="40"/>
      <c r="AA429" s="182"/>
      <c r="AB429" s="40"/>
      <c r="AC429" s="40"/>
      <c r="AD429" s="40"/>
      <c r="AE429" s="40"/>
      <c r="AF429" s="40"/>
      <c r="AG429" s="40"/>
      <c r="AH429" s="40"/>
      <c r="AI429" s="40"/>
      <c r="AJ429" s="40"/>
      <c r="AK429" s="40"/>
      <c r="AL429" s="40"/>
      <c r="AM429" s="40"/>
      <c r="AN429" s="40"/>
      <c r="AO429" s="40"/>
      <c r="AP429" s="40"/>
      <c r="AQ429" s="40"/>
      <c r="AR429" s="40"/>
      <c r="AS429" s="40"/>
      <c r="AT429" s="40"/>
      <c r="AU429" s="40"/>
      <c r="AW429" s="145" t="str">
        <f t="shared" si="168"/>
        <v/>
      </c>
      <c r="AX429" s="146" t="str">
        <f t="shared" si="169"/>
        <v/>
      </c>
      <c r="AY429" s="147" t="str">
        <f t="shared" si="170"/>
        <v xml:space="preserve"> </v>
      </c>
      <c r="AZ429" s="145" t="str">
        <f t="shared" si="171"/>
        <v/>
      </c>
      <c r="BA429" s="146" t="str">
        <f t="shared" si="172"/>
        <v/>
      </c>
      <c r="BB429" s="147" t="str">
        <f t="shared" si="173"/>
        <v xml:space="preserve"> </v>
      </c>
      <c r="BC429" s="145" t="str">
        <f t="shared" si="174"/>
        <v/>
      </c>
      <c r="BD429" s="146" t="str">
        <f t="shared" si="175"/>
        <v/>
      </c>
      <c r="BE429" s="147" t="str">
        <f t="shared" si="176"/>
        <v xml:space="preserve"> </v>
      </c>
      <c r="BF429" s="145" t="str">
        <f t="shared" si="177"/>
        <v/>
      </c>
      <c r="BG429" s="146" t="str">
        <f t="shared" si="178"/>
        <v/>
      </c>
      <c r="BH429" s="148" t="str">
        <f t="shared" si="179"/>
        <v xml:space="preserve"> </v>
      </c>
      <c r="BI429" s="69" t="str">
        <f t="shared" si="180"/>
        <v/>
      </c>
      <c r="BJ429" s="70" t="str">
        <f t="shared" si="181"/>
        <v/>
      </c>
      <c r="BK429" s="142" t="str">
        <f t="shared" si="182"/>
        <v xml:space="preserve"> </v>
      </c>
      <c r="BL429" s="104"/>
      <c r="BM429" s="68">
        <f>COUNTIF('Student Tracking'!G428:N428,"&gt;=1")</f>
        <v>0</v>
      </c>
      <c r="BN429" s="104">
        <f>COUNTIF('Student Tracking'!G428:N428,"0")</f>
        <v>0</v>
      </c>
      <c r="BO429" s="85">
        <f t="shared" si="183"/>
        <v>0</v>
      </c>
      <c r="BP429" s="104" t="str">
        <f t="shared" si="161"/>
        <v/>
      </c>
      <c r="BQ429" s="104" t="str">
        <f t="shared" si="162"/>
        <v/>
      </c>
      <c r="BR429" s="104" t="str">
        <f t="shared" si="184"/>
        <v/>
      </c>
      <c r="BS429" s="303" t="str">
        <f t="shared" si="185"/>
        <v/>
      </c>
      <c r="BT429" s="104"/>
      <c r="BU429" s="68" t="str">
        <f t="shared" si="163"/>
        <v/>
      </c>
      <c r="BV429" s="91" t="str">
        <f t="shared" si="164"/>
        <v/>
      </c>
      <c r="BW429" s="91" t="str">
        <f t="shared" si="165"/>
        <v/>
      </c>
      <c r="BX429" s="91" t="str">
        <f t="shared" si="166"/>
        <v/>
      </c>
      <c r="BY429" s="91" t="str">
        <f t="shared" si="167"/>
        <v/>
      </c>
    </row>
    <row r="430" spans="1:77" x14ac:dyDescent="0.35">
      <c r="A430" s="73">
        <f>'Student Tracking'!A429</f>
        <v>0</v>
      </c>
      <c r="B430" s="73">
        <f>'Student Tracking'!B429</f>
        <v>0</v>
      </c>
      <c r="C430" s="74">
        <f>'Student Tracking'!D429</f>
        <v>0</v>
      </c>
      <c r="D430" s="184" t="str">
        <f>IF('Student Tracking'!E429,'Student Tracking'!E429,"")</f>
        <v/>
      </c>
      <c r="E430" s="184" t="str">
        <f>IF('Student Tracking'!F429,'Student Tracking'!F429,"")</f>
        <v/>
      </c>
      <c r="F430" s="181"/>
      <c r="G430" s="39"/>
      <c r="H430" s="39"/>
      <c r="I430" s="39"/>
      <c r="J430" s="39"/>
      <c r="K430" s="39"/>
      <c r="L430" s="39"/>
      <c r="M430" s="39"/>
      <c r="N430" s="39"/>
      <c r="O430" s="39"/>
      <c r="P430" s="39"/>
      <c r="Q430" s="39"/>
      <c r="R430" s="39"/>
      <c r="S430" s="39"/>
      <c r="T430" s="39"/>
      <c r="U430" s="39"/>
      <c r="V430" s="39"/>
      <c r="W430" s="39"/>
      <c r="X430" s="39"/>
      <c r="Y430" s="39"/>
      <c r="Z430" s="39"/>
      <c r="AA430" s="181"/>
      <c r="AB430" s="39"/>
      <c r="AC430" s="39"/>
      <c r="AD430" s="39"/>
      <c r="AE430" s="39"/>
      <c r="AF430" s="39"/>
      <c r="AG430" s="39"/>
      <c r="AH430" s="39"/>
      <c r="AI430" s="39"/>
      <c r="AJ430" s="39"/>
      <c r="AK430" s="39"/>
      <c r="AL430" s="39"/>
      <c r="AM430" s="39"/>
      <c r="AN430" s="39"/>
      <c r="AO430" s="39"/>
      <c r="AP430" s="39"/>
      <c r="AQ430" s="39"/>
      <c r="AR430" s="39"/>
      <c r="AS430" s="39"/>
      <c r="AT430" s="39"/>
      <c r="AU430" s="39"/>
      <c r="AW430" s="145" t="str">
        <f t="shared" si="168"/>
        <v/>
      </c>
      <c r="AX430" s="146" t="str">
        <f t="shared" si="169"/>
        <v/>
      </c>
      <c r="AY430" s="147" t="str">
        <f t="shared" si="170"/>
        <v xml:space="preserve"> </v>
      </c>
      <c r="AZ430" s="145" t="str">
        <f t="shared" si="171"/>
        <v/>
      </c>
      <c r="BA430" s="146" t="str">
        <f t="shared" si="172"/>
        <v/>
      </c>
      <c r="BB430" s="147" t="str">
        <f t="shared" si="173"/>
        <v xml:space="preserve"> </v>
      </c>
      <c r="BC430" s="145" t="str">
        <f t="shared" si="174"/>
        <v/>
      </c>
      <c r="BD430" s="146" t="str">
        <f t="shared" si="175"/>
        <v/>
      </c>
      <c r="BE430" s="147" t="str">
        <f t="shared" si="176"/>
        <v xml:space="preserve"> </v>
      </c>
      <c r="BF430" s="145" t="str">
        <f t="shared" si="177"/>
        <v/>
      </c>
      <c r="BG430" s="146" t="str">
        <f t="shared" si="178"/>
        <v/>
      </c>
      <c r="BH430" s="148" t="str">
        <f t="shared" si="179"/>
        <v xml:space="preserve"> </v>
      </c>
      <c r="BI430" s="69" t="str">
        <f t="shared" si="180"/>
        <v/>
      </c>
      <c r="BJ430" s="70" t="str">
        <f t="shared" si="181"/>
        <v/>
      </c>
      <c r="BK430" s="142" t="str">
        <f t="shared" si="182"/>
        <v xml:space="preserve"> </v>
      </c>
      <c r="BL430" s="104"/>
      <c r="BM430" s="68">
        <f>COUNTIF('Student Tracking'!G429:N429,"&gt;=1")</f>
        <v>0</v>
      </c>
      <c r="BN430" s="104">
        <f>COUNTIF('Student Tracking'!G429:N429,"0")</f>
        <v>0</v>
      </c>
      <c r="BO430" s="85">
        <f t="shared" si="183"/>
        <v>0</v>
      </c>
      <c r="BP430" s="104" t="str">
        <f t="shared" si="161"/>
        <v/>
      </c>
      <c r="BQ430" s="104" t="str">
        <f t="shared" si="162"/>
        <v/>
      </c>
      <c r="BR430" s="104" t="str">
        <f t="shared" si="184"/>
        <v/>
      </c>
      <c r="BS430" s="303" t="str">
        <f t="shared" si="185"/>
        <v/>
      </c>
      <c r="BT430" s="104"/>
      <c r="BU430" s="68" t="str">
        <f t="shared" si="163"/>
        <v/>
      </c>
      <c r="BV430" s="91" t="str">
        <f t="shared" si="164"/>
        <v/>
      </c>
      <c r="BW430" s="91" t="str">
        <f t="shared" si="165"/>
        <v/>
      </c>
      <c r="BX430" s="91" t="str">
        <f t="shared" si="166"/>
        <v/>
      </c>
      <c r="BY430" s="91" t="str">
        <f t="shared" si="167"/>
        <v/>
      </c>
    </row>
    <row r="431" spans="1:77" x14ac:dyDescent="0.35">
      <c r="A431" s="73">
        <f>'Student Tracking'!A430</f>
        <v>0</v>
      </c>
      <c r="B431" s="73">
        <f>'Student Tracking'!B430</f>
        <v>0</v>
      </c>
      <c r="C431" s="74">
        <f>'Student Tracking'!D430</f>
        <v>0</v>
      </c>
      <c r="D431" s="184" t="str">
        <f>IF('Student Tracking'!E430,'Student Tracking'!E430,"")</f>
        <v/>
      </c>
      <c r="E431" s="184" t="str">
        <f>IF('Student Tracking'!F430,'Student Tracking'!F430,"")</f>
        <v/>
      </c>
      <c r="F431" s="182"/>
      <c r="G431" s="40"/>
      <c r="H431" s="40"/>
      <c r="I431" s="40"/>
      <c r="J431" s="40"/>
      <c r="K431" s="40"/>
      <c r="L431" s="40"/>
      <c r="M431" s="40"/>
      <c r="N431" s="40"/>
      <c r="O431" s="40"/>
      <c r="P431" s="40"/>
      <c r="Q431" s="40"/>
      <c r="R431" s="40"/>
      <c r="S431" s="40"/>
      <c r="T431" s="40"/>
      <c r="U431" s="40"/>
      <c r="V431" s="40"/>
      <c r="W431" s="40"/>
      <c r="X431" s="40"/>
      <c r="Y431" s="40"/>
      <c r="Z431" s="40"/>
      <c r="AA431" s="182"/>
      <c r="AB431" s="40"/>
      <c r="AC431" s="40"/>
      <c r="AD431" s="40"/>
      <c r="AE431" s="40"/>
      <c r="AF431" s="40"/>
      <c r="AG431" s="40"/>
      <c r="AH431" s="40"/>
      <c r="AI431" s="40"/>
      <c r="AJ431" s="40"/>
      <c r="AK431" s="40"/>
      <c r="AL431" s="40"/>
      <c r="AM431" s="40"/>
      <c r="AN431" s="40"/>
      <c r="AO431" s="40"/>
      <c r="AP431" s="40"/>
      <c r="AQ431" s="40"/>
      <c r="AR431" s="40"/>
      <c r="AS431" s="40"/>
      <c r="AT431" s="40"/>
      <c r="AU431" s="40"/>
      <c r="AW431" s="145" t="str">
        <f t="shared" si="168"/>
        <v/>
      </c>
      <c r="AX431" s="146" t="str">
        <f t="shared" si="169"/>
        <v/>
      </c>
      <c r="AY431" s="147" t="str">
        <f t="shared" si="170"/>
        <v xml:space="preserve"> </v>
      </c>
      <c r="AZ431" s="145" t="str">
        <f t="shared" si="171"/>
        <v/>
      </c>
      <c r="BA431" s="146" t="str">
        <f t="shared" si="172"/>
        <v/>
      </c>
      <c r="BB431" s="147" t="str">
        <f t="shared" si="173"/>
        <v xml:space="preserve"> </v>
      </c>
      <c r="BC431" s="145" t="str">
        <f t="shared" si="174"/>
        <v/>
      </c>
      <c r="BD431" s="146" t="str">
        <f t="shared" si="175"/>
        <v/>
      </c>
      <c r="BE431" s="147" t="str">
        <f t="shared" si="176"/>
        <v xml:space="preserve"> </v>
      </c>
      <c r="BF431" s="145" t="str">
        <f t="shared" si="177"/>
        <v/>
      </c>
      <c r="BG431" s="146" t="str">
        <f t="shared" si="178"/>
        <v/>
      </c>
      <c r="BH431" s="148" t="str">
        <f t="shared" si="179"/>
        <v xml:space="preserve"> </v>
      </c>
      <c r="BI431" s="69" t="str">
        <f t="shared" si="180"/>
        <v/>
      </c>
      <c r="BJ431" s="70" t="str">
        <f t="shared" si="181"/>
        <v/>
      </c>
      <c r="BK431" s="142" t="str">
        <f t="shared" si="182"/>
        <v xml:space="preserve"> </v>
      </c>
      <c r="BL431" s="104"/>
      <c r="BM431" s="68">
        <f>COUNTIF('Student Tracking'!G430:N430,"&gt;=1")</f>
        <v>0</v>
      </c>
      <c r="BN431" s="104">
        <f>COUNTIF('Student Tracking'!G430:N430,"0")</f>
        <v>0</v>
      </c>
      <c r="BO431" s="85">
        <f t="shared" si="183"/>
        <v>0</v>
      </c>
      <c r="BP431" s="104" t="str">
        <f t="shared" si="161"/>
        <v/>
      </c>
      <c r="BQ431" s="104" t="str">
        <f t="shared" si="162"/>
        <v/>
      </c>
      <c r="BR431" s="104" t="str">
        <f t="shared" si="184"/>
        <v/>
      </c>
      <c r="BS431" s="303" t="str">
        <f t="shared" si="185"/>
        <v/>
      </c>
      <c r="BT431" s="104"/>
      <c r="BU431" s="68" t="str">
        <f t="shared" si="163"/>
        <v/>
      </c>
      <c r="BV431" s="91" t="str">
        <f t="shared" si="164"/>
        <v/>
      </c>
      <c r="BW431" s="91" t="str">
        <f t="shared" si="165"/>
        <v/>
      </c>
      <c r="BX431" s="91" t="str">
        <f t="shared" si="166"/>
        <v/>
      </c>
      <c r="BY431" s="91" t="str">
        <f t="shared" si="167"/>
        <v/>
      </c>
    </row>
    <row r="432" spans="1:77" x14ac:dyDescent="0.35">
      <c r="A432" s="73">
        <f>'Student Tracking'!A431</f>
        <v>0</v>
      </c>
      <c r="B432" s="73">
        <f>'Student Tracking'!B431</f>
        <v>0</v>
      </c>
      <c r="C432" s="74">
        <f>'Student Tracking'!D431</f>
        <v>0</v>
      </c>
      <c r="D432" s="184" t="str">
        <f>IF('Student Tracking'!E431,'Student Tracking'!E431,"")</f>
        <v/>
      </c>
      <c r="E432" s="184" t="str">
        <f>IF('Student Tracking'!F431,'Student Tracking'!F431,"")</f>
        <v/>
      </c>
      <c r="F432" s="181"/>
      <c r="G432" s="39"/>
      <c r="H432" s="39"/>
      <c r="I432" s="39"/>
      <c r="J432" s="39"/>
      <c r="K432" s="39"/>
      <c r="L432" s="39"/>
      <c r="M432" s="39"/>
      <c r="N432" s="39"/>
      <c r="O432" s="39"/>
      <c r="P432" s="39"/>
      <c r="Q432" s="39"/>
      <c r="R432" s="39"/>
      <c r="S432" s="39"/>
      <c r="T432" s="39"/>
      <c r="U432" s="39"/>
      <c r="V432" s="39"/>
      <c r="W432" s="39"/>
      <c r="X432" s="39"/>
      <c r="Y432" s="39"/>
      <c r="Z432" s="39"/>
      <c r="AA432" s="181"/>
      <c r="AB432" s="39"/>
      <c r="AC432" s="39"/>
      <c r="AD432" s="39"/>
      <c r="AE432" s="39"/>
      <c r="AF432" s="39"/>
      <c r="AG432" s="39"/>
      <c r="AH432" s="39"/>
      <c r="AI432" s="39"/>
      <c r="AJ432" s="39"/>
      <c r="AK432" s="39"/>
      <c r="AL432" s="39"/>
      <c r="AM432" s="39"/>
      <c r="AN432" s="39"/>
      <c r="AO432" s="39"/>
      <c r="AP432" s="39"/>
      <c r="AQ432" s="39"/>
      <c r="AR432" s="39"/>
      <c r="AS432" s="39"/>
      <c r="AT432" s="39"/>
      <c r="AU432" s="39"/>
      <c r="AW432" s="145" t="str">
        <f t="shared" si="168"/>
        <v/>
      </c>
      <c r="AX432" s="146" t="str">
        <f t="shared" si="169"/>
        <v/>
      </c>
      <c r="AY432" s="147" t="str">
        <f t="shared" si="170"/>
        <v xml:space="preserve"> </v>
      </c>
      <c r="AZ432" s="145" t="str">
        <f t="shared" si="171"/>
        <v/>
      </c>
      <c r="BA432" s="146" t="str">
        <f t="shared" si="172"/>
        <v/>
      </c>
      <c r="BB432" s="147" t="str">
        <f t="shared" si="173"/>
        <v xml:space="preserve"> </v>
      </c>
      <c r="BC432" s="145" t="str">
        <f t="shared" si="174"/>
        <v/>
      </c>
      <c r="BD432" s="146" t="str">
        <f t="shared" si="175"/>
        <v/>
      </c>
      <c r="BE432" s="147" t="str">
        <f t="shared" si="176"/>
        <v xml:space="preserve"> </v>
      </c>
      <c r="BF432" s="145" t="str">
        <f t="shared" si="177"/>
        <v/>
      </c>
      <c r="BG432" s="146" t="str">
        <f t="shared" si="178"/>
        <v/>
      </c>
      <c r="BH432" s="148" t="str">
        <f t="shared" si="179"/>
        <v xml:space="preserve"> </v>
      </c>
      <c r="BI432" s="69" t="str">
        <f t="shared" si="180"/>
        <v/>
      </c>
      <c r="BJ432" s="70" t="str">
        <f t="shared" si="181"/>
        <v/>
      </c>
      <c r="BK432" s="142" t="str">
        <f t="shared" si="182"/>
        <v xml:space="preserve"> </v>
      </c>
      <c r="BL432" s="104"/>
      <c r="BM432" s="68">
        <f>COUNTIF('Student Tracking'!G431:N431,"&gt;=1")</f>
        <v>0</v>
      </c>
      <c r="BN432" s="104">
        <f>COUNTIF('Student Tracking'!G431:N431,"0")</f>
        <v>0</v>
      </c>
      <c r="BO432" s="85">
        <f t="shared" si="183"/>
        <v>0</v>
      </c>
      <c r="BP432" s="104" t="str">
        <f t="shared" si="161"/>
        <v/>
      </c>
      <c r="BQ432" s="104" t="str">
        <f t="shared" si="162"/>
        <v/>
      </c>
      <c r="BR432" s="104" t="str">
        <f t="shared" si="184"/>
        <v/>
      </c>
      <c r="BS432" s="303" t="str">
        <f t="shared" si="185"/>
        <v/>
      </c>
      <c r="BT432" s="104"/>
      <c r="BU432" s="68" t="str">
        <f t="shared" si="163"/>
        <v/>
      </c>
      <c r="BV432" s="91" t="str">
        <f t="shared" si="164"/>
        <v/>
      </c>
      <c r="BW432" s="91" t="str">
        <f t="shared" si="165"/>
        <v/>
      </c>
      <c r="BX432" s="91" t="str">
        <f t="shared" si="166"/>
        <v/>
      </c>
      <c r="BY432" s="91" t="str">
        <f t="shared" si="167"/>
        <v/>
      </c>
    </row>
    <row r="433" spans="1:77" x14ac:dyDescent="0.35">
      <c r="A433" s="73">
        <f>'Student Tracking'!A432</f>
        <v>0</v>
      </c>
      <c r="B433" s="73">
        <f>'Student Tracking'!B432</f>
        <v>0</v>
      </c>
      <c r="C433" s="74">
        <f>'Student Tracking'!D432</f>
        <v>0</v>
      </c>
      <c r="D433" s="184" t="str">
        <f>IF('Student Tracking'!E432,'Student Tracking'!E432,"")</f>
        <v/>
      </c>
      <c r="E433" s="184" t="str">
        <f>IF('Student Tracking'!F432,'Student Tracking'!F432,"")</f>
        <v/>
      </c>
      <c r="F433" s="182"/>
      <c r="G433" s="40"/>
      <c r="H433" s="40"/>
      <c r="I433" s="40"/>
      <c r="J433" s="40"/>
      <c r="K433" s="40"/>
      <c r="L433" s="40"/>
      <c r="M433" s="40"/>
      <c r="N433" s="40"/>
      <c r="O433" s="40"/>
      <c r="P433" s="40"/>
      <c r="Q433" s="40"/>
      <c r="R433" s="40"/>
      <c r="S433" s="40"/>
      <c r="T433" s="40"/>
      <c r="U433" s="40"/>
      <c r="V433" s="40"/>
      <c r="W433" s="40"/>
      <c r="X433" s="40"/>
      <c r="Y433" s="40"/>
      <c r="Z433" s="40"/>
      <c r="AA433" s="182"/>
      <c r="AB433" s="40"/>
      <c r="AC433" s="40"/>
      <c r="AD433" s="40"/>
      <c r="AE433" s="40"/>
      <c r="AF433" s="40"/>
      <c r="AG433" s="40"/>
      <c r="AH433" s="40"/>
      <c r="AI433" s="40"/>
      <c r="AJ433" s="40"/>
      <c r="AK433" s="40"/>
      <c r="AL433" s="40"/>
      <c r="AM433" s="40"/>
      <c r="AN433" s="40"/>
      <c r="AO433" s="40"/>
      <c r="AP433" s="40"/>
      <c r="AQ433" s="40"/>
      <c r="AR433" s="40"/>
      <c r="AS433" s="40"/>
      <c r="AT433" s="40"/>
      <c r="AU433" s="40"/>
      <c r="AW433" s="145" t="str">
        <f t="shared" si="168"/>
        <v/>
      </c>
      <c r="AX433" s="146" t="str">
        <f t="shared" si="169"/>
        <v/>
      </c>
      <c r="AY433" s="147" t="str">
        <f t="shared" si="170"/>
        <v xml:space="preserve"> </v>
      </c>
      <c r="AZ433" s="145" t="str">
        <f t="shared" si="171"/>
        <v/>
      </c>
      <c r="BA433" s="146" t="str">
        <f t="shared" si="172"/>
        <v/>
      </c>
      <c r="BB433" s="147" t="str">
        <f t="shared" si="173"/>
        <v xml:space="preserve"> </v>
      </c>
      <c r="BC433" s="145" t="str">
        <f t="shared" si="174"/>
        <v/>
      </c>
      <c r="BD433" s="146" t="str">
        <f t="shared" si="175"/>
        <v/>
      </c>
      <c r="BE433" s="147" t="str">
        <f t="shared" si="176"/>
        <v xml:space="preserve"> </v>
      </c>
      <c r="BF433" s="145" t="str">
        <f t="shared" si="177"/>
        <v/>
      </c>
      <c r="BG433" s="146" t="str">
        <f t="shared" si="178"/>
        <v/>
      </c>
      <c r="BH433" s="148" t="str">
        <f t="shared" si="179"/>
        <v xml:space="preserve"> </v>
      </c>
      <c r="BI433" s="69" t="str">
        <f t="shared" si="180"/>
        <v/>
      </c>
      <c r="BJ433" s="70" t="str">
        <f t="shared" si="181"/>
        <v/>
      </c>
      <c r="BK433" s="142" t="str">
        <f t="shared" si="182"/>
        <v xml:space="preserve"> </v>
      </c>
      <c r="BL433" s="104"/>
      <c r="BM433" s="68">
        <f>COUNTIF('Student Tracking'!G432:N432,"&gt;=1")</f>
        <v>0</v>
      </c>
      <c r="BN433" s="104">
        <f>COUNTIF('Student Tracking'!G432:N432,"0")</f>
        <v>0</v>
      </c>
      <c r="BO433" s="85">
        <f t="shared" si="183"/>
        <v>0</v>
      </c>
      <c r="BP433" s="104" t="str">
        <f t="shared" si="161"/>
        <v/>
      </c>
      <c r="BQ433" s="104" t="str">
        <f t="shared" si="162"/>
        <v/>
      </c>
      <c r="BR433" s="104" t="str">
        <f t="shared" si="184"/>
        <v/>
      </c>
      <c r="BS433" s="303" t="str">
        <f t="shared" si="185"/>
        <v/>
      </c>
      <c r="BT433" s="104"/>
      <c r="BU433" s="68" t="str">
        <f t="shared" si="163"/>
        <v/>
      </c>
      <c r="BV433" s="91" t="str">
        <f t="shared" si="164"/>
        <v/>
      </c>
      <c r="BW433" s="91" t="str">
        <f t="shared" si="165"/>
        <v/>
      </c>
      <c r="BX433" s="91" t="str">
        <f t="shared" si="166"/>
        <v/>
      </c>
      <c r="BY433" s="91" t="str">
        <f t="shared" si="167"/>
        <v/>
      </c>
    </row>
    <row r="434" spans="1:77" x14ac:dyDescent="0.35">
      <c r="A434" s="73">
        <f>'Student Tracking'!A433</f>
        <v>0</v>
      </c>
      <c r="B434" s="73">
        <f>'Student Tracking'!B433</f>
        <v>0</v>
      </c>
      <c r="C434" s="74">
        <f>'Student Tracking'!D433</f>
        <v>0</v>
      </c>
      <c r="D434" s="184" t="str">
        <f>IF('Student Tracking'!E433,'Student Tracking'!E433,"")</f>
        <v/>
      </c>
      <c r="E434" s="184" t="str">
        <f>IF('Student Tracking'!F433,'Student Tracking'!F433,"")</f>
        <v/>
      </c>
      <c r="F434" s="181"/>
      <c r="G434" s="39"/>
      <c r="H434" s="39"/>
      <c r="I434" s="39"/>
      <c r="J434" s="39"/>
      <c r="K434" s="39"/>
      <c r="L434" s="39"/>
      <c r="M434" s="39"/>
      <c r="N434" s="39"/>
      <c r="O434" s="39"/>
      <c r="P434" s="39"/>
      <c r="Q434" s="39"/>
      <c r="R434" s="39"/>
      <c r="S434" s="39"/>
      <c r="T434" s="39"/>
      <c r="U434" s="39"/>
      <c r="V434" s="39"/>
      <c r="W434" s="39"/>
      <c r="X434" s="39"/>
      <c r="Y434" s="39"/>
      <c r="Z434" s="39"/>
      <c r="AA434" s="181"/>
      <c r="AB434" s="39"/>
      <c r="AC434" s="39"/>
      <c r="AD434" s="39"/>
      <c r="AE434" s="39"/>
      <c r="AF434" s="39"/>
      <c r="AG434" s="39"/>
      <c r="AH434" s="39"/>
      <c r="AI434" s="39"/>
      <c r="AJ434" s="39"/>
      <c r="AK434" s="39"/>
      <c r="AL434" s="39"/>
      <c r="AM434" s="39"/>
      <c r="AN434" s="39"/>
      <c r="AO434" s="39"/>
      <c r="AP434" s="39"/>
      <c r="AQ434" s="39"/>
      <c r="AR434" s="39"/>
      <c r="AS434" s="39"/>
      <c r="AT434" s="39"/>
      <c r="AU434" s="39"/>
      <c r="AW434" s="145" t="str">
        <f t="shared" si="168"/>
        <v/>
      </c>
      <c r="AX434" s="146" t="str">
        <f t="shared" si="169"/>
        <v/>
      </c>
      <c r="AY434" s="147" t="str">
        <f t="shared" si="170"/>
        <v xml:space="preserve"> </v>
      </c>
      <c r="AZ434" s="145" t="str">
        <f t="shared" si="171"/>
        <v/>
      </c>
      <c r="BA434" s="146" t="str">
        <f t="shared" si="172"/>
        <v/>
      </c>
      <c r="BB434" s="147" t="str">
        <f t="shared" si="173"/>
        <v xml:space="preserve"> </v>
      </c>
      <c r="BC434" s="145" t="str">
        <f t="shared" si="174"/>
        <v/>
      </c>
      <c r="BD434" s="146" t="str">
        <f t="shared" si="175"/>
        <v/>
      </c>
      <c r="BE434" s="147" t="str">
        <f t="shared" si="176"/>
        <v xml:space="preserve"> </v>
      </c>
      <c r="BF434" s="145" t="str">
        <f t="shared" si="177"/>
        <v/>
      </c>
      <c r="BG434" s="146" t="str">
        <f t="shared" si="178"/>
        <v/>
      </c>
      <c r="BH434" s="148" t="str">
        <f t="shared" si="179"/>
        <v xml:space="preserve"> </v>
      </c>
      <c r="BI434" s="69" t="str">
        <f t="shared" si="180"/>
        <v/>
      </c>
      <c r="BJ434" s="70" t="str">
        <f t="shared" si="181"/>
        <v/>
      </c>
      <c r="BK434" s="142" t="str">
        <f t="shared" si="182"/>
        <v xml:space="preserve"> </v>
      </c>
      <c r="BL434" s="104"/>
      <c r="BM434" s="68">
        <f>COUNTIF('Student Tracking'!G433:N433,"&gt;=1")</f>
        <v>0</v>
      </c>
      <c r="BN434" s="104">
        <f>COUNTIF('Student Tracking'!G433:N433,"0")</f>
        <v>0</v>
      </c>
      <c r="BO434" s="85">
        <f t="shared" si="183"/>
        <v>0</v>
      </c>
      <c r="BP434" s="104" t="str">
        <f t="shared" si="161"/>
        <v/>
      </c>
      <c r="BQ434" s="104" t="str">
        <f t="shared" si="162"/>
        <v/>
      </c>
      <c r="BR434" s="104" t="str">
        <f t="shared" si="184"/>
        <v/>
      </c>
      <c r="BS434" s="303" t="str">
        <f t="shared" si="185"/>
        <v/>
      </c>
      <c r="BT434" s="104"/>
      <c r="BU434" s="68" t="str">
        <f t="shared" si="163"/>
        <v/>
      </c>
      <c r="BV434" s="91" t="str">
        <f t="shared" si="164"/>
        <v/>
      </c>
      <c r="BW434" s="91" t="str">
        <f t="shared" si="165"/>
        <v/>
      </c>
      <c r="BX434" s="91" t="str">
        <f t="shared" si="166"/>
        <v/>
      </c>
      <c r="BY434" s="91" t="str">
        <f t="shared" si="167"/>
        <v/>
      </c>
    </row>
    <row r="435" spans="1:77" x14ac:dyDescent="0.35">
      <c r="A435" s="73">
        <f>'Student Tracking'!A434</f>
        <v>0</v>
      </c>
      <c r="B435" s="73">
        <f>'Student Tracking'!B434</f>
        <v>0</v>
      </c>
      <c r="C435" s="74">
        <f>'Student Tracking'!D434</f>
        <v>0</v>
      </c>
      <c r="D435" s="184" t="str">
        <f>IF('Student Tracking'!E434,'Student Tracking'!E434,"")</f>
        <v/>
      </c>
      <c r="E435" s="184" t="str">
        <f>IF('Student Tracking'!F434,'Student Tracking'!F434,"")</f>
        <v/>
      </c>
      <c r="F435" s="182"/>
      <c r="G435" s="40"/>
      <c r="H435" s="40"/>
      <c r="I435" s="40"/>
      <c r="J435" s="40"/>
      <c r="K435" s="40"/>
      <c r="L435" s="40"/>
      <c r="M435" s="40"/>
      <c r="N435" s="40"/>
      <c r="O435" s="40"/>
      <c r="P435" s="40"/>
      <c r="Q435" s="40"/>
      <c r="R435" s="40"/>
      <c r="S435" s="40"/>
      <c r="T435" s="40"/>
      <c r="U435" s="40"/>
      <c r="V435" s="40"/>
      <c r="W435" s="40"/>
      <c r="X435" s="40"/>
      <c r="Y435" s="40"/>
      <c r="Z435" s="40"/>
      <c r="AA435" s="182"/>
      <c r="AB435" s="40"/>
      <c r="AC435" s="40"/>
      <c r="AD435" s="40"/>
      <c r="AE435" s="40"/>
      <c r="AF435" s="40"/>
      <c r="AG435" s="40"/>
      <c r="AH435" s="40"/>
      <c r="AI435" s="40"/>
      <c r="AJ435" s="40"/>
      <c r="AK435" s="40"/>
      <c r="AL435" s="40"/>
      <c r="AM435" s="40"/>
      <c r="AN435" s="40"/>
      <c r="AO435" s="40"/>
      <c r="AP435" s="40"/>
      <c r="AQ435" s="40"/>
      <c r="AR435" s="40"/>
      <c r="AS435" s="40"/>
      <c r="AT435" s="40"/>
      <c r="AU435" s="40"/>
      <c r="AW435" s="145" t="str">
        <f t="shared" si="168"/>
        <v/>
      </c>
      <c r="AX435" s="146" t="str">
        <f t="shared" si="169"/>
        <v/>
      </c>
      <c r="AY435" s="147" t="str">
        <f t="shared" si="170"/>
        <v xml:space="preserve"> </v>
      </c>
      <c r="AZ435" s="145" t="str">
        <f t="shared" si="171"/>
        <v/>
      </c>
      <c r="BA435" s="146" t="str">
        <f t="shared" si="172"/>
        <v/>
      </c>
      <c r="BB435" s="147" t="str">
        <f t="shared" si="173"/>
        <v xml:space="preserve"> </v>
      </c>
      <c r="BC435" s="145" t="str">
        <f t="shared" si="174"/>
        <v/>
      </c>
      <c r="BD435" s="146" t="str">
        <f t="shared" si="175"/>
        <v/>
      </c>
      <c r="BE435" s="147" t="str">
        <f t="shared" si="176"/>
        <v xml:space="preserve"> </v>
      </c>
      <c r="BF435" s="145" t="str">
        <f t="shared" si="177"/>
        <v/>
      </c>
      <c r="BG435" s="146" t="str">
        <f t="shared" si="178"/>
        <v/>
      </c>
      <c r="BH435" s="148" t="str">
        <f t="shared" si="179"/>
        <v xml:space="preserve"> </v>
      </c>
      <c r="BI435" s="69" t="str">
        <f t="shared" si="180"/>
        <v/>
      </c>
      <c r="BJ435" s="70" t="str">
        <f t="shared" si="181"/>
        <v/>
      </c>
      <c r="BK435" s="142" t="str">
        <f t="shared" si="182"/>
        <v xml:space="preserve"> </v>
      </c>
      <c r="BL435" s="104"/>
      <c r="BM435" s="68">
        <f>COUNTIF('Student Tracking'!G434:N434,"&gt;=1")</f>
        <v>0</v>
      </c>
      <c r="BN435" s="104">
        <f>COUNTIF('Student Tracking'!G434:N434,"0")</f>
        <v>0</v>
      </c>
      <c r="BO435" s="85">
        <f t="shared" si="183"/>
        <v>0</v>
      </c>
      <c r="BP435" s="104" t="str">
        <f t="shared" si="161"/>
        <v/>
      </c>
      <c r="BQ435" s="104" t="str">
        <f t="shared" si="162"/>
        <v/>
      </c>
      <c r="BR435" s="104" t="str">
        <f t="shared" si="184"/>
        <v/>
      </c>
      <c r="BS435" s="303" t="str">
        <f t="shared" si="185"/>
        <v/>
      </c>
      <c r="BT435" s="104"/>
      <c r="BU435" s="68" t="str">
        <f t="shared" si="163"/>
        <v/>
      </c>
      <c r="BV435" s="91" t="str">
        <f t="shared" si="164"/>
        <v/>
      </c>
      <c r="BW435" s="91" t="str">
        <f t="shared" si="165"/>
        <v/>
      </c>
      <c r="BX435" s="91" t="str">
        <f t="shared" si="166"/>
        <v/>
      </c>
      <c r="BY435" s="91" t="str">
        <f t="shared" si="167"/>
        <v/>
      </c>
    </row>
    <row r="436" spans="1:77" x14ac:dyDescent="0.35">
      <c r="A436" s="73">
        <f>'Student Tracking'!A435</f>
        <v>0</v>
      </c>
      <c r="B436" s="73">
        <f>'Student Tracking'!B435</f>
        <v>0</v>
      </c>
      <c r="C436" s="74">
        <f>'Student Tracking'!D435</f>
        <v>0</v>
      </c>
      <c r="D436" s="184" t="str">
        <f>IF('Student Tracking'!E435,'Student Tracking'!E435,"")</f>
        <v/>
      </c>
      <c r="E436" s="184" t="str">
        <f>IF('Student Tracking'!F435,'Student Tracking'!F435,"")</f>
        <v/>
      </c>
      <c r="F436" s="181"/>
      <c r="G436" s="39"/>
      <c r="H436" s="39"/>
      <c r="I436" s="39"/>
      <c r="J436" s="39"/>
      <c r="K436" s="39"/>
      <c r="L436" s="39"/>
      <c r="M436" s="39"/>
      <c r="N436" s="39"/>
      <c r="O436" s="39"/>
      <c r="P436" s="39"/>
      <c r="Q436" s="39"/>
      <c r="R436" s="39"/>
      <c r="S436" s="39"/>
      <c r="T436" s="39"/>
      <c r="U436" s="39"/>
      <c r="V436" s="39"/>
      <c r="W436" s="39"/>
      <c r="X436" s="39"/>
      <c r="Y436" s="39"/>
      <c r="Z436" s="39"/>
      <c r="AA436" s="181"/>
      <c r="AB436" s="39"/>
      <c r="AC436" s="39"/>
      <c r="AD436" s="39"/>
      <c r="AE436" s="39"/>
      <c r="AF436" s="39"/>
      <c r="AG436" s="39"/>
      <c r="AH436" s="39"/>
      <c r="AI436" s="39"/>
      <c r="AJ436" s="39"/>
      <c r="AK436" s="39"/>
      <c r="AL436" s="39"/>
      <c r="AM436" s="39"/>
      <c r="AN436" s="39"/>
      <c r="AO436" s="39"/>
      <c r="AP436" s="39"/>
      <c r="AQ436" s="39"/>
      <c r="AR436" s="39"/>
      <c r="AS436" s="39"/>
      <c r="AT436" s="39"/>
      <c r="AU436" s="39"/>
      <c r="AW436" s="145" t="str">
        <f t="shared" si="168"/>
        <v/>
      </c>
      <c r="AX436" s="146" t="str">
        <f t="shared" si="169"/>
        <v/>
      </c>
      <c r="AY436" s="147" t="str">
        <f t="shared" si="170"/>
        <v xml:space="preserve"> </v>
      </c>
      <c r="AZ436" s="145" t="str">
        <f t="shared" si="171"/>
        <v/>
      </c>
      <c r="BA436" s="146" t="str">
        <f t="shared" si="172"/>
        <v/>
      </c>
      <c r="BB436" s="147" t="str">
        <f t="shared" si="173"/>
        <v xml:space="preserve"> </v>
      </c>
      <c r="BC436" s="145" t="str">
        <f t="shared" si="174"/>
        <v/>
      </c>
      <c r="BD436" s="146" t="str">
        <f t="shared" si="175"/>
        <v/>
      </c>
      <c r="BE436" s="147" t="str">
        <f t="shared" si="176"/>
        <v xml:space="preserve"> </v>
      </c>
      <c r="BF436" s="145" t="str">
        <f t="shared" si="177"/>
        <v/>
      </c>
      <c r="BG436" s="146" t="str">
        <f t="shared" si="178"/>
        <v/>
      </c>
      <c r="BH436" s="148" t="str">
        <f t="shared" si="179"/>
        <v xml:space="preserve"> </v>
      </c>
      <c r="BI436" s="69" t="str">
        <f t="shared" si="180"/>
        <v/>
      </c>
      <c r="BJ436" s="70" t="str">
        <f t="shared" si="181"/>
        <v/>
      </c>
      <c r="BK436" s="142" t="str">
        <f t="shared" si="182"/>
        <v xml:space="preserve"> </v>
      </c>
      <c r="BL436" s="104"/>
      <c r="BM436" s="68">
        <f>COUNTIF('Student Tracking'!G435:N435,"&gt;=1")</f>
        <v>0</v>
      </c>
      <c r="BN436" s="104">
        <f>COUNTIF('Student Tracking'!G435:N435,"0")</f>
        <v>0</v>
      </c>
      <c r="BO436" s="85">
        <f t="shared" si="183"/>
        <v>0</v>
      </c>
      <c r="BP436" s="104" t="str">
        <f t="shared" si="161"/>
        <v/>
      </c>
      <c r="BQ436" s="104" t="str">
        <f t="shared" si="162"/>
        <v/>
      </c>
      <c r="BR436" s="104" t="str">
        <f t="shared" si="184"/>
        <v/>
      </c>
      <c r="BS436" s="303" t="str">
        <f t="shared" si="185"/>
        <v/>
      </c>
      <c r="BT436" s="104"/>
      <c r="BU436" s="68" t="str">
        <f t="shared" si="163"/>
        <v/>
      </c>
      <c r="BV436" s="91" t="str">
        <f t="shared" si="164"/>
        <v/>
      </c>
      <c r="BW436" s="91" t="str">
        <f t="shared" si="165"/>
        <v/>
      </c>
      <c r="BX436" s="91" t="str">
        <f t="shared" si="166"/>
        <v/>
      </c>
      <c r="BY436" s="91" t="str">
        <f t="shared" si="167"/>
        <v/>
      </c>
    </row>
    <row r="437" spans="1:77" x14ac:dyDescent="0.35">
      <c r="A437" s="73">
        <f>'Student Tracking'!A436</f>
        <v>0</v>
      </c>
      <c r="B437" s="73">
        <f>'Student Tracking'!B436</f>
        <v>0</v>
      </c>
      <c r="C437" s="74">
        <f>'Student Tracking'!D436</f>
        <v>0</v>
      </c>
      <c r="D437" s="184" t="str">
        <f>IF('Student Tracking'!E436,'Student Tracking'!E436,"")</f>
        <v/>
      </c>
      <c r="E437" s="184" t="str">
        <f>IF('Student Tracking'!F436,'Student Tracking'!F436,"")</f>
        <v/>
      </c>
      <c r="F437" s="182"/>
      <c r="G437" s="40"/>
      <c r="H437" s="40"/>
      <c r="I437" s="40"/>
      <c r="J437" s="40"/>
      <c r="K437" s="40"/>
      <c r="L437" s="40"/>
      <c r="M437" s="40"/>
      <c r="N437" s="40"/>
      <c r="O437" s="40"/>
      <c r="P437" s="40"/>
      <c r="Q437" s="40"/>
      <c r="R437" s="40"/>
      <c r="S437" s="40"/>
      <c r="T437" s="40"/>
      <c r="U437" s="40"/>
      <c r="V437" s="40"/>
      <c r="W437" s="40"/>
      <c r="X437" s="40"/>
      <c r="Y437" s="40"/>
      <c r="Z437" s="40"/>
      <c r="AA437" s="182"/>
      <c r="AB437" s="40"/>
      <c r="AC437" s="40"/>
      <c r="AD437" s="40"/>
      <c r="AE437" s="40"/>
      <c r="AF437" s="40"/>
      <c r="AG437" s="40"/>
      <c r="AH437" s="40"/>
      <c r="AI437" s="40"/>
      <c r="AJ437" s="40"/>
      <c r="AK437" s="40"/>
      <c r="AL437" s="40"/>
      <c r="AM437" s="40"/>
      <c r="AN437" s="40"/>
      <c r="AO437" s="40"/>
      <c r="AP437" s="40"/>
      <c r="AQ437" s="40"/>
      <c r="AR437" s="40"/>
      <c r="AS437" s="40"/>
      <c r="AT437" s="40"/>
      <c r="AU437" s="40"/>
      <c r="AW437" s="145" t="str">
        <f t="shared" si="168"/>
        <v/>
      </c>
      <c r="AX437" s="146" t="str">
        <f t="shared" si="169"/>
        <v/>
      </c>
      <c r="AY437" s="147" t="str">
        <f t="shared" si="170"/>
        <v xml:space="preserve"> </v>
      </c>
      <c r="AZ437" s="145" t="str">
        <f t="shared" si="171"/>
        <v/>
      </c>
      <c r="BA437" s="146" t="str">
        <f t="shared" si="172"/>
        <v/>
      </c>
      <c r="BB437" s="147" t="str">
        <f t="shared" si="173"/>
        <v xml:space="preserve"> </v>
      </c>
      <c r="BC437" s="145" t="str">
        <f t="shared" si="174"/>
        <v/>
      </c>
      <c r="BD437" s="146" t="str">
        <f t="shared" si="175"/>
        <v/>
      </c>
      <c r="BE437" s="147" t="str">
        <f t="shared" si="176"/>
        <v xml:space="preserve"> </v>
      </c>
      <c r="BF437" s="145" t="str">
        <f t="shared" si="177"/>
        <v/>
      </c>
      <c r="BG437" s="146" t="str">
        <f t="shared" si="178"/>
        <v/>
      </c>
      <c r="BH437" s="148" t="str">
        <f t="shared" si="179"/>
        <v xml:space="preserve"> </v>
      </c>
      <c r="BI437" s="69" t="str">
        <f t="shared" si="180"/>
        <v/>
      </c>
      <c r="BJ437" s="70" t="str">
        <f t="shared" si="181"/>
        <v/>
      </c>
      <c r="BK437" s="142" t="str">
        <f t="shared" si="182"/>
        <v xml:space="preserve"> </v>
      </c>
      <c r="BL437" s="104"/>
      <c r="BM437" s="68">
        <f>COUNTIF('Student Tracking'!G436:N436,"&gt;=1")</f>
        <v>0</v>
      </c>
      <c r="BN437" s="104">
        <f>COUNTIF('Student Tracking'!G436:N436,"0")</f>
        <v>0</v>
      </c>
      <c r="BO437" s="85">
        <f t="shared" si="183"/>
        <v>0</v>
      </c>
      <c r="BP437" s="104" t="str">
        <f t="shared" si="161"/>
        <v/>
      </c>
      <c r="BQ437" s="104" t="str">
        <f t="shared" si="162"/>
        <v/>
      </c>
      <c r="BR437" s="104" t="str">
        <f t="shared" si="184"/>
        <v/>
      </c>
      <c r="BS437" s="303" t="str">
        <f t="shared" si="185"/>
        <v/>
      </c>
      <c r="BT437" s="104"/>
      <c r="BU437" s="68" t="str">
        <f t="shared" si="163"/>
        <v/>
      </c>
      <c r="BV437" s="91" t="str">
        <f t="shared" si="164"/>
        <v/>
      </c>
      <c r="BW437" s="91" t="str">
        <f t="shared" si="165"/>
        <v/>
      </c>
      <c r="BX437" s="91" t="str">
        <f t="shared" si="166"/>
        <v/>
      </c>
      <c r="BY437" s="91" t="str">
        <f t="shared" si="167"/>
        <v/>
      </c>
    </row>
    <row r="438" spans="1:77" x14ac:dyDescent="0.35">
      <c r="A438" s="73">
        <f>'Student Tracking'!A437</f>
        <v>0</v>
      </c>
      <c r="B438" s="73">
        <f>'Student Tracking'!B437</f>
        <v>0</v>
      </c>
      <c r="C438" s="74">
        <f>'Student Tracking'!D437</f>
        <v>0</v>
      </c>
      <c r="D438" s="184" t="str">
        <f>IF('Student Tracking'!E437,'Student Tracking'!E437,"")</f>
        <v/>
      </c>
      <c r="E438" s="184" t="str">
        <f>IF('Student Tracking'!F437,'Student Tracking'!F437,"")</f>
        <v/>
      </c>
      <c r="F438" s="181"/>
      <c r="G438" s="39"/>
      <c r="H438" s="39"/>
      <c r="I438" s="39"/>
      <c r="J438" s="39"/>
      <c r="K438" s="39"/>
      <c r="L438" s="39"/>
      <c r="M438" s="39"/>
      <c r="N438" s="39"/>
      <c r="O438" s="39"/>
      <c r="P438" s="39"/>
      <c r="Q438" s="39"/>
      <c r="R438" s="39"/>
      <c r="S438" s="39"/>
      <c r="T438" s="39"/>
      <c r="U438" s="39"/>
      <c r="V438" s="39"/>
      <c r="W438" s="39"/>
      <c r="X438" s="39"/>
      <c r="Y438" s="39"/>
      <c r="Z438" s="39"/>
      <c r="AA438" s="181"/>
      <c r="AB438" s="39"/>
      <c r="AC438" s="39"/>
      <c r="AD438" s="39"/>
      <c r="AE438" s="39"/>
      <c r="AF438" s="39"/>
      <c r="AG438" s="39"/>
      <c r="AH438" s="39"/>
      <c r="AI438" s="39"/>
      <c r="AJ438" s="39"/>
      <c r="AK438" s="39"/>
      <c r="AL438" s="39"/>
      <c r="AM438" s="39"/>
      <c r="AN438" s="39"/>
      <c r="AO438" s="39"/>
      <c r="AP438" s="39"/>
      <c r="AQ438" s="39"/>
      <c r="AR438" s="39"/>
      <c r="AS438" s="39"/>
      <c r="AT438" s="39"/>
      <c r="AU438" s="39"/>
      <c r="AW438" s="145" t="str">
        <f t="shared" si="168"/>
        <v/>
      </c>
      <c r="AX438" s="146" t="str">
        <f t="shared" si="169"/>
        <v/>
      </c>
      <c r="AY438" s="147" t="str">
        <f t="shared" si="170"/>
        <v xml:space="preserve"> </v>
      </c>
      <c r="AZ438" s="145" t="str">
        <f t="shared" si="171"/>
        <v/>
      </c>
      <c r="BA438" s="146" t="str">
        <f t="shared" si="172"/>
        <v/>
      </c>
      <c r="BB438" s="147" t="str">
        <f t="shared" si="173"/>
        <v xml:space="preserve"> </v>
      </c>
      <c r="BC438" s="145" t="str">
        <f t="shared" si="174"/>
        <v/>
      </c>
      <c r="BD438" s="146" t="str">
        <f t="shared" si="175"/>
        <v/>
      </c>
      <c r="BE438" s="147" t="str">
        <f t="shared" si="176"/>
        <v xml:space="preserve"> </v>
      </c>
      <c r="BF438" s="145" t="str">
        <f t="shared" si="177"/>
        <v/>
      </c>
      <c r="BG438" s="146" t="str">
        <f t="shared" si="178"/>
        <v/>
      </c>
      <c r="BH438" s="148" t="str">
        <f t="shared" si="179"/>
        <v xml:space="preserve"> </v>
      </c>
      <c r="BI438" s="69" t="str">
        <f t="shared" si="180"/>
        <v/>
      </c>
      <c r="BJ438" s="70" t="str">
        <f t="shared" si="181"/>
        <v/>
      </c>
      <c r="BK438" s="142" t="str">
        <f t="shared" si="182"/>
        <v xml:space="preserve"> </v>
      </c>
      <c r="BL438" s="104"/>
      <c r="BM438" s="68">
        <f>COUNTIF('Student Tracking'!G437:N437,"&gt;=1")</f>
        <v>0</v>
      </c>
      <c r="BN438" s="104">
        <f>COUNTIF('Student Tracking'!G437:N437,"0")</f>
        <v>0</v>
      </c>
      <c r="BO438" s="85">
        <f t="shared" si="183"/>
        <v>0</v>
      </c>
      <c r="BP438" s="104" t="str">
        <f t="shared" si="161"/>
        <v/>
      </c>
      <c r="BQ438" s="104" t="str">
        <f t="shared" si="162"/>
        <v/>
      </c>
      <c r="BR438" s="104" t="str">
        <f t="shared" si="184"/>
        <v/>
      </c>
      <c r="BS438" s="303" t="str">
        <f t="shared" si="185"/>
        <v/>
      </c>
      <c r="BT438" s="104"/>
      <c r="BU438" s="68" t="str">
        <f t="shared" si="163"/>
        <v/>
      </c>
      <c r="BV438" s="91" t="str">
        <f t="shared" si="164"/>
        <v/>
      </c>
      <c r="BW438" s="91" t="str">
        <f t="shared" si="165"/>
        <v/>
      </c>
      <c r="BX438" s="91" t="str">
        <f t="shared" si="166"/>
        <v/>
      </c>
      <c r="BY438" s="91" t="str">
        <f t="shared" si="167"/>
        <v/>
      </c>
    </row>
    <row r="439" spans="1:77" x14ac:dyDescent="0.35">
      <c r="A439" s="73">
        <f>'Student Tracking'!A438</f>
        <v>0</v>
      </c>
      <c r="B439" s="73">
        <f>'Student Tracking'!B438</f>
        <v>0</v>
      </c>
      <c r="C439" s="74">
        <f>'Student Tracking'!D438</f>
        <v>0</v>
      </c>
      <c r="D439" s="184" t="str">
        <f>IF('Student Tracking'!E438,'Student Tracking'!E438,"")</f>
        <v/>
      </c>
      <c r="E439" s="184" t="str">
        <f>IF('Student Tracking'!F438,'Student Tracking'!F438,"")</f>
        <v/>
      </c>
      <c r="F439" s="182"/>
      <c r="G439" s="40"/>
      <c r="H439" s="40"/>
      <c r="I439" s="40"/>
      <c r="J439" s="40"/>
      <c r="K439" s="40"/>
      <c r="L439" s="40"/>
      <c r="M439" s="40"/>
      <c r="N439" s="40"/>
      <c r="O439" s="40"/>
      <c r="P439" s="40"/>
      <c r="Q439" s="40"/>
      <c r="R439" s="40"/>
      <c r="S439" s="40"/>
      <c r="T439" s="40"/>
      <c r="U439" s="40"/>
      <c r="V439" s="40"/>
      <c r="W439" s="40"/>
      <c r="X439" s="40"/>
      <c r="Y439" s="40"/>
      <c r="Z439" s="40"/>
      <c r="AA439" s="182"/>
      <c r="AB439" s="40"/>
      <c r="AC439" s="40"/>
      <c r="AD439" s="40"/>
      <c r="AE439" s="40"/>
      <c r="AF439" s="40"/>
      <c r="AG439" s="40"/>
      <c r="AH439" s="40"/>
      <c r="AI439" s="40"/>
      <c r="AJ439" s="40"/>
      <c r="AK439" s="40"/>
      <c r="AL439" s="40"/>
      <c r="AM439" s="40"/>
      <c r="AN439" s="40"/>
      <c r="AO439" s="40"/>
      <c r="AP439" s="40"/>
      <c r="AQ439" s="40"/>
      <c r="AR439" s="40"/>
      <c r="AS439" s="40"/>
      <c r="AT439" s="40"/>
      <c r="AU439" s="40"/>
      <c r="AW439" s="145" t="str">
        <f t="shared" si="168"/>
        <v/>
      </c>
      <c r="AX439" s="146" t="str">
        <f t="shared" si="169"/>
        <v/>
      </c>
      <c r="AY439" s="147" t="str">
        <f t="shared" si="170"/>
        <v xml:space="preserve"> </v>
      </c>
      <c r="AZ439" s="145" t="str">
        <f t="shared" si="171"/>
        <v/>
      </c>
      <c r="BA439" s="146" t="str">
        <f t="shared" si="172"/>
        <v/>
      </c>
      <c r="BB439" s="147" t="str">
        <f t="shared" si="173"/>
        <v xml:space="preserve"> </v>
      </c>
      <c r="BC439" s="145" t="str">
        <f t="shared" si="174"/>
        <v/>
      </c>
      <c r="BD439" s="146" t="str">
        <f t="shared" si="175"/>
        <v/>
      </c>
      <c r="BE439" s="147" t="str">
        <f t="shared" si="176"/>
        <v xml:space="preserve"> </v>
      </c>
      <c r="BF439" s="145" t="str">
        <f t="shared" si="177"/>
        <v/>
      </c>
      <c r="BG439" s="146" t="str">
        <f t="shared" si="178"/>
        <v/>
      </c>
      <c r="BH439" s="148" t="str">
        <f t="shared" si="179"/>
        <v xml:space="preserve"> </v>
      </c>
      <c r="BI439" s="69" t="str">
        <f t="shared" si="180"/>
        <v/>
      </c>
      <c r="BJ439" s="70" t="str">
        <f t="shared" si="181"/>
        <v/>
      </c>
      <c r="BK439" s="142" t="str">
        <f t="shared" si="182"/>
        <v xml:space="preserve"> </v>
      </c>
      <c r="BL439" s="104"/>
      <c r="BM439" s="68">
        <f>COUNTIF('Student Tracking'!G438:N438,"&gt;=1")</f>
        <v>0</v>
      </c>
      <c r="BN439" s="104">
        <f>COUNTIF('Student Tracking'!G438:N438,"0")</f>
        <v>0</v>
      </c>
      <c r="BO439" s="85">
        <f t="shared" si="183"/>
        <v>0</v>
      </c>
      <c r="BP439" s="104" t="str">
        <f t="shared" si="161"/>
        <v/>
      </c>
      <c r="BQ439" s="104" t="str">
        <f t="shared" si="162"/>
        <v/>
      </c>
      <c r="BR439" s="104" t="str">
        <f t="shared" si="184"/>
        <v/>
      </c>
      <c r="BS439" s="303" t="str">
        <f t="shared" si="185"/>
        <v/>
      </c>
      <c r="BT439" s="104"/>
      <c r="BU439" s="68" t="str">
        <f t="shared" si="163"/>
        <v/>
      </c>
      <c r="BV439" s="91" t="str">
        <f t="shared" si="164"/>
        <v/>
      </c>
      <c r="BW439" s="91" t="str">
        <f t="shared" si="165"/>
        <v/>
      </c>
      <c r="BX439" s="91" t="str">
        <f t="shared" si="166"/>
        <v/>
      </c>
      <c r="BY439" s="91" t="str">
        <f t="shared" si="167"/>
        <v/>
      </c>
    </row>
    <row r="440" spans="1:77" x14ac:dyDescent="0.35">
      <c r="A440" s="73">
        <f>'Student Tracking'!A439</f>
        <v>0</v>
      </c>
      <c r="B440" s="73">
        <f>'Student Tracking'!B439</f>
        <v>0</v>
      </c>
      <c r="C440" s="74">
        <f>'Student Tracking'!D439</f>
        <v>0</v>
      </c>
      <c r="D440" s="184" t="str">
        <f>IF('Student Tracking'!E439,'Student Tracking'!E439,"")</f>
        <v/>
      </c>
      <c r="E440" s="184" t="str">
        <f>IF('Student Tracking'!F439,'Student Tracking'!F439,"")</f>
        <v/>
      </c>
      <c r="F440" s="181"/>
      <c r="G440" s="39"/>
      <c r="H440" s="39"/>
      <c r="I440" s="39"/>
      <c r="J440" s="39"/>
      <c r="K440" s="39"/>
      <c r="L440" s="39"/>
      <c r="M440" s="39"/>
      <c r="N440" s="39"/>
      <c r="O440" s="39"/>
      <c r="P440" s="39"/>
      <c r="Q440" s="39"/>
      <c r="R440" s="39"/>
      <c r="S440" s="39"/>
      <c r="T440" s="39"/>
      <c r="U440" s="39"/>
      <c r="V440" s="39"/>
      <c r="W440" s="39"/>
      <c r="X440" s="39"/>
      <c r="Y440" s="39"/>
      <c r="Z440" s="39"/>
      <c r="AA440" s="181"/>
      <c r="AB440" s="39"/>
      <c r="AC440" s="39"/>
      <c r="AD440" s="39"/>
      <c r="AE440" s="39"/>
      <c r="AF440" s="39"/>
      <c r="AG440" s="39"/>
      <c r="AH440" s="39"/>
      <c r="AI440" s="39"/>
      <c r="AJ440" s="39"/>
      <c r="AK440" s="39"/>
      <c r="AL440" s="39"/>
      <c r="AM440" s="39"/>
      <c r="AN440" s="39"/>
      <c r="AO440" s="39"/>
      <c r="AP440" s="39"/>
      <c r="AQ440" s="39"/>
      <c r="AR440" s="39"/>
      <c r="AS440" s="39"/>
      <c r="AT440" s="39"/>
      <c r="AU440" s="39"/>
      <c r="AW440" s="145" t="str">
        <f t="shared" si="168"/>
        <v/>
      </c>
      <c r="AX440" s="146" t="str">
        <f t="shared" si="169"/>
        <v/>
      </c>
      <c r="AY440" s="147" t="str">
        <f t="shared" si="170"/>
        <v xml:space="preserve"> </v>
      </c>
      <c r="AZ440" s="145" t="str">
        <f t="shared" si="171"/>
        <v/>
      </c>
      <c r="BA440" s="146" t="str">
        <f t="shared" si="172"/>
        <v/>
      </c>
      <c r="BB440" s="147" t="str">
        <f t="shared" si="173"/>
        <v xml:space="preserve"> </v>
      </c>
      <c r="BC440" s="145" t="str">
        <f t="shared" si="174"/>
        <v/>
      </c>
      <c r="BD440" s="146" t="str">
        <f t="shared" si="175"/>
        <v/>
      </c>
      <c r="BE440" s="147" t="str">
        <f t="shared" si="176"/>
        <v xml:space="preserve"> </v>
      </c>
      <c r="BF440" s="145" t="str">
        <f t="shared" si="177"/>
        <v/>
      </c>
      <c r="BG440" s="146" t="str">
        <f t="shared" si="178"/>
        <v/>
      </c>
      <c r="BH440" s="148" t="str">
        <f t="shared" si="179"/>
        <v xml:space="preserve"> </v>
      </c>
      <c r="BI440" s="69" t="str">
        <f t="shared" si="180"/>
        <v/>
      </c>
      <c r="BJ440" s="70" t="str">
        <f t="shared" si="181"/>
        <v/>
      </c>
      <c r="BK440" s="142" t="str">
        <f t="shared" si="182"/>
        <v xml:space="preserve"> </v>
      </c>
      <c r="BL440" s="104"/>
      <c r="BM440" s="68">
        <f>COUNTIF('Student Tracking'!G439:N439,"&gt;=1")</f>
        <v>0</v>
      </c>
      <c r="BN440" s="104">
        <f>COUNTIF('Student Tracking'!G439:N439,"0")</f>
        <v>0</v>
      </c>
      <c r="BO440" s="85">
        <f t="shared" si="183"/>
        <v>0</v>
      </c>
      <c r="BP440" s="104" t="str">
        <f t="shared" si="161"/>
        <v/>
      </c>
      <c r="BQ440" s="104" t="str">
        <f t="shared" si="162"/>
        <v/>
      </c>
      <c r="BR440" s="104" t="str">
        <f t="shared" si="184"/>
        <v/>
      </c>
      <c r="BS440" s="303" t="str">
        <f t="shared" si="185"/>
        <v/>
      </c>
      <c r="BT440" s="104"/>
      <c r="BU440" s="68" t="str">
        <f t="shared" si="163"/>
        <v/>
      </c>
      <c r="BV440" s="91" t="str">
        <f t="shared" si="164"/>
        <v/>
      </c>
      <c r="BW440" s="91" t="str">
        <f t="shared" si="165"/>
        <v/>
      </c>
      <c r="BX440" s="91" t="str">
        <f t="shared" si="166"/>
        <v/>
      </c>
      <c r="BY440" s="91" t="str">
        <f t="shared" si="167"/>
        <v/>
      </c>
    </row>
    <row r="441" spans="1:77" x14ac:dyDescent="0.35">
      <c r="A441" s="73">
        <f>'Student Tracking'!A440</f>
        <v>0</v>
      </c>
      <c r="B441" s="73">
        <f>'Student Tracking'!B440</f>
        <v>0</v>
      </c>
      <c r="C441" s="74">
        <f>'Student Tracking'!D440</f>
        <v>0</v>
      </c>
      <c r="D441" s="184" t="str">
        <f>IF('Student Tracking'!E440,'Student Tracking'!E440,"")</f>
        <v/>
      </c>
      <c r="E441" s="184" t="str">
        <f>IF('Student Tracking'!F440,'Student Tracking'!F440,"")</f>
        <v/>
      </c>
      <c r="F441" s="182"/>
      <c r="G441" s="40"/>
      <c r="H441" s="40"/>
      <c r="I441" s="40"/>
      <c r="J441" s="40"/>
      <c r="K441" s="40"/>
      <c r="L441" s="40"/>
      <c r="M441" s="40"/>
      <c r="N441" s="40"/>
      <c r="O441" s="40"/>
      <c r="P441" s="40"/>
      <c r="Q441" s="40"/>
      <c r="R441" s="40"/>
      <c r="S441" s="40"/>
      <c r="T441" s="40"/>
      <c r="U441" s="40"/>
      <c r="V441" s="40"/>
      <c r="W441" s="40"/>
      <c r="X441" s="40"/>
      <c r="Y441" s="40"/>
      <c r="Z441" s="40"/>
      <c r="AA441" s="182"/>
      <c r="AB441" s="40"/>
      <c r="AC441" s="40"/>
      <c r="AD441" s="40"/>
      <c r="AE441" s="40"/>
      <c r="AF441" s="40"/>
      <c r="AG441" s="40"/>
      <c r="AH441" s="40"/>
      <c r="AI441" s="40"/>
      <c r="AJ441" s="40"/>
      <c r="AK441" s="40"/>
      <c r="AL441" s="40"/>
      <c r="AM441" s="40"/>
      <c r="AN441" s="40"/>
      <c r="AO441" s="40"/>
      <c r="AP441" s="40"/>
      <c r="AQ441" s="40"/>
      <c r="AR441" s="40"/>
      <c r="AS441" s="40"/>
      <c r="AT441" s="40"/>
      <c r="AU441" s="40"/>
      <c r="AW441" s="145" t="str">
        <f t="shared" si="168"/>
        <v/>
      </c>
      <c r="AX441" s="146" t="str">
        <f t="shared" si="169"/>
        <v/>
      </c>
      <c r="AY441" s="147" t="str">
        <f t="shared" si="170"/>
        <v xml:space="preserve"> </v>
      </c>
      <c r="AZ441" s="145" t="str">
        <f t="shared" si="171"/>
        <v/>
      </c>
      <c r="BA441" s="146" t="str">
        <f t="shared" si="172"/>
        <v/>
      </c>
      <c r="BB441" s="147" t="str">
        <f t="shared" si="173"/>
        <v xml:space="preserve"> </v>
      </c>
      <c r="BC441" s="145" t="str">
        <f t="shared" si="174"/>
        <v/>
      </c>
      <c r="BD441" s="146" t="str">
        <f t="shared" si="175"/>
        <v/>
      </c>
      <c r="BE441" s="147" t="str">
        <f t="shared" si="176"/>
        <v xml:space="preserve"> </v>
      </c>
      <c r="BF441" s="145" t="str">
        <f t="shared" si="177"/>
        <v/>
      </c>
      <c r="BG441" s="146" t="str">
        <f t="shared" si="178"/>
        <v/>
      </c>
      <c r="BH441" s="148" t="str">
        <f t="shared" si="179"/>
        <v xml:space="preserve"> </v>
      </c>
      <c r="BI441" s="69" t="str">
        <f t="shared" si="180"/>
        <v/>
      </c>
      <c r="BJ441" s="70" t="str">
        <f t="shared" si="181"/>
        <v/>
      </c>
      <c r="BK441" s="142" t="str">
        <f t="shared" si="182"/>
        <v xml:space="preserve"> </v>
      </c>
      <c r="BL441" s="104"/>
      <c r="BM441" s="68">
        <f>COUNTIF('Student Tracking'!G440:N440,"&gt;=1")</f>
        <v>0</v>
      </c>
      <c r="BN441" s="104">
        <f>COUNTIF('Student Tracking'!G440:N440,"0")</f>
        <v>0</v>
      </c>
      <c r="BO441" s="85">
        <f t="shared" si="183"/>
        <v>0</v>
      </c>
      <c r="BP441" s="104" t="str">
        <f t="shared" si="161"/>
        <v/>
      </c>
      <c r="BQ441" s="104" t="str">
        <f t="shared" si="162"/>
        <v/>
      </c>
      <c r="BR441" s="104" t="str">
        <f t="shared" si="184"/>
        <v/>
      </c>
      <c r="BS441" s="303" t="str">
        <f t="shared" si="185"/>
        <v/>
      </c>
      <c r="BT441" s="104"/>
      <c r="BU441" s="68" t="str">
        <f t="shared" si="163"/>
        <v/>
      </c>
      <c r="BV441" s="91" t="str">
        <f t="shared" si="164"/>
        <v/>
      </c>
      <c r="BW441" s="91" t="str">
        <f t="shared" si="165"/>
        <v/>
      </c>
      <c r="BX441" s="91" t="str">
        <f t="shared" si="166"/>
        <v/>
      </c>
      <c r="BY441" s="91" t="str">
        <f t="shared" si="167"/>
        <v/>
      </c>
    </row>
    <row r="442" spans="1:77" x14ac:dyDescent="0.35">
      <c r="A442" s="73">
        <f>'Student Tracking'!A441</f>
        <v>0</v>
      </c>
      <c r="B442" s="73">
        <f>'Student Tracking'!B441</f>
        <v>0</v>
      </c>
      <c r="C442" s="74">
        <f>'Student Tracking'!D441</f>
        <v>0</v>
      </c>
      <c r="D442" s="184" t="str">
        <f>IF('Student Tracking'!E441,'Student Tracking'!E441,"")</f>
        <v/>
      </c>
      <c r="E442" s="184" t="str">
        <f>IF('Student Tracking'!F441,'Student Tracking'!F441,"")</f>
        <v/>
      </c>
      <c r="F442" s="181"/>
      <c r="G442" s="39"/>
      <c r="H442" s="39"/>
      <c r="I442" s="39"/>
      <c r="J442" s="39"/>
      <c r="K442" s="39"/>
      <c r="L442" s="39"/>
      <c r="M442" s="39"/>
      <c r="N442" s="39"/>
      <c r="O442" s="39"/>
      <c r="P442" s="39"/>
      <c r="Q442" s="39"/>
      <c r="R442" s="39"/>
      <c r="S442" s="39"/>
      <c r="T442" s="39"/>
      <c r="U442" s="39"/>
      <c r="V442" s="39"/>
      <c r="W442" s="39"/>
      <c r="X442" s="39"/>
      <c r="Y442" s="39"/>
      <c r="Z442" s="39"/>
      <c r="AA442" s="181"/>
      <c r="AB442" s="39"/>
      <c r="AC442" s="39"/>
      <c r="AD442" s="39"/>
      <c r="AE442" s="39"/>
      <c r="AF442" s="39"/>
      <c r="AG442" s="39"/>
      <c r="AH442" s="39"/>
      <c r="AI442" s="39"/>
      <c r="AJ442" s="39"/>
      <c r="AK442" s="39"/>
      <c r="AL442" s="39"/>
      <c r="AM442" s="39"/>
      <c r="AN442" s="39"/>
      <c r="AO442" s="39"/>
      <c r="AP442" s="39"/>
      <c r="AQ442" s="39"/>
      <c r="AR442" s="39"/>
      <c r="AS442" s="39"/>
      <c r="AT442" s="39"/>
      <c r="AU442" s="39"/>
      <c r="AW442" s="145" t="str">
        <f t="shared" si="168"/>
        <v/>
      </c>
      <c r="AX442" s="146" t="str">
        <f t="shared" si="169"/>
        <v/>
      </c>
      <c r="AY442" s="147" t="str">
        <f t="shared" si="170"/>
        <v xml:space="preserve"> </v>
      </c>
      <c r="AZ442" s="145" t="str">
        <f t="shared" si="171"/>
        <v/>
      </c>
      <c r="BA442" s="146" t="str">
        <f t="shared" si="172"/>
        <v/>
      </c>
      <c r="BB442" s="147" t="str">
        <f t="shared" si="173"/>
        <v xml:space="preserve"> </v>
      </c>
      <c r="BC442" s="145" t="str">
        <f t="shared" si="174"/>
        <v/>
      </c>
      <c r="BD442" s="146" t="str">
        <f t="shared" si="175"/>
        <v/>
      </c>
      <c r="BE442" s="147" t="str">
        <f t="shared" si="176"/>
        <v xml:space="preserve"> </v>
      </c>
      <c r="BF442" s="145" t="str">
        <f t="shared" si="177"/>
        <v/>
      </c>
      <c r="BG442" s="146" t="str">
        <f t="shared" si="178"/>
        <v/>
      </c>
      <c r="BH442" s="148" t="str">
        <f t="shared" si="179"/>
        <v xml:space="preserve"> </v>
      </c>
      <c r="BI442" s="69" t="str">
        <f t="shared" si="180"/>
        <v/>
      </c>
      <c r="BJ442" s="70" t="str">
        <f t="shared" si="181"/>
        <v/>
      </c>
      <c r="BK442" s="142" t="str">
        <f t="shared" si="182"/>
        <v xml:space="preserve"> </v>
      </c>
      <c r="BL442" s="104"/>
      <c r="BM442" s="68">
        <f>COUNTIF('Student Tracking'!G441:N441,"&gt;=1")</f>
        <v>0</v>
      </c>
      <c r="BN442" s="104">
        <f>COUNTIF('Student Tracking'!G441:N441,"0")</f>
        <v>0</v>
      </c>
      <c r="BO442" s="85">
        <f t="shared" si="183"/>
        <v>0</v>
      </c>
      <c r="BP442" s="104" t="str">
        <f t="shared" si="161"/>
        <v/>
      </c>
      <c r="BQ442" s="104" t="str">
        <f t="shared" si="162"/>
        <v/>
      </c>
      <c r="BR442" s="104" t="str">
        <f t="shared" si="184"/>
        <v/>
      </c>
      <c r="BS442" s="303" t="str">
        <f t="shared" si="185"/>
        <v/>
      </c>
      <c r="BT442" s="104"/>
      <c r="BU442" s="68" t="str">
        <f t="shared" si="163"/>
        <v/>
      </c>
      <c r="BV442" s="91" t="str">
        <f t="shared" si="164"/>
        <v/>
      </c>
      <c r="BW442" s="91" t="str">
        <f t="shared" si="165"/>
        <v/>
      </c>
      <c r="BX442" s="91" t="str">
        <f t="shared" si="166"/>
        <v/>
      </c>
      <c r="BY442" s="91" t="str">
        <f t="shared" si="167"/>
        <v/>
      </c>
    </row>
    <row r="443" spans="1:77" x14ac:dyDescent="0.35">
      <c r="A443" s="73">
        <f>'Student Tracking'!A442</f>
        <v>0</v>
      </c>
      <c r="B443" s="73">
        <f>'Student Tracking'!B442</f>
        <v>0</v>
      </c>
      <c r="C443" s="74">
        <f>'Student Tracking'!D442</f>
        <v>0</v>
      </c>
      <c r="D443" s="184" t="str">
        <f>IF('Student Tracking'!E442,'Student Tracking'!E442,"")</f>
        <v/>
      </c>
      <c r="E443" s="184" t="str">
        <f>IF('Student Tracking'!F442,'Student Tracking'!F442,"")</f>
        <v/>
      </c>
      <c r="F443" s="182"/>
      <c r="G443" s="40"/>
      <c r="H443" s="40"/>
      <c r="I443" s="40"/>
      <c r="J443" s="40"/>
      <c r="K443" s="40"/>
      <c r="L443" s="40"/>
      <c r="M443" s="40"/>
      <c r="N443" s="40"/>
      <c r="O443" s="40"/>
      <c r="P443" s="40"/>
      <c r="Q443" s="40"/>
      <c r="R443" s="40"/>
      <c r="S443" s="40"/>
      <c r="T443" s="40"/>
      <c r="U443" s="40"/>
      <c r="V443" s="40"/>
      <c r="W443" s="40"/>
      <c r="X443" s="40"/>
      <c r="Y443" s="40"/>
      <c r="Z443" s="40"/>
      <c r="AA443" s="182"/>
      <c r="AB443" s="40"/>
      <c r="AC443" s="40"/>
      <c r="AD443" s="40"/>
      <c r="AE443" s="40"/>
      <c r="AF443" s="40"/>
      <c r="AG443" s="40"/>
      <c r="AH443" s="40"/>
      <c r="AI443" s="40"/>
      <c r="AJ443" s="40"/>
      <c r="AK443" s="40"/>
      <c r="AL443" s="40"/>
      <c r="AM443" s="40"/>
      <c r="AN443" s="40"/>
      <c r="AO443" s="40"/>
      <c r="AP443" s="40"/>
      <c r="AQ443" s="40"/>
      <c r="AR443" s="40"/>
      <c r="AS443" s="40"/>
      <c r="AT443" s="40"/>
      <c r="AU443" s="40"/>
      <c r="AW443" s="145" t="str">
        <f t="shared" si="168"/>
        <v/>
      </c>
      <c r="AX443" s="146" t="str">
        <f t="shared" si="169"/>
        <v/>
      </c>
      <c r="AY443" s="147" t="str">
        <f t="shared" si="170"/>
        <v xml:space="preserve"> </v>
      </c>
      <c r="AZ443" s="145" t="str">
        <f t="shared" si="171"/>
        <v/>
      </c>
      <c r="BA443" s="146" t="str">
        <f t="shared" si="172"/>
        <v/>
      </c>
      <c r="BB443" s="147" t="str">
        <f t="shared" si="173"/>
        <v xml:space="preserve"> </v>
      </c>
      <c r="BC443" s="145" t="str">
        <f t="shared" si="174"/>
        <v/>
      </c>
      <c r="BD443" s="146" t="str">
        <f t="shared" si="175"/>
        <v/>
      </c>
      <c r="BE443" s="147" t="str">
        <f t="shared" si="176"/>
        <v xml:space="preserve"> </v>
      </c>
      <c r="BF443" s="145" t="str">
        <f t="shared" si="177"/>
        <v/>
      </c>
      <c r="BG443" s="146" t="str">
        <f t="shared" si="178"/>
        <v/>
      </c>
      <c r="BH443" s="148" t="str">
        <f t="shared" si="179"/>
        <v xml:space="preserve"> </v>
      </c>
      <c r="BI443" s="69" t="str">
        <f t="shared" si="180"/>
        <v/>
      </c>
      <c r="BJ443" s="70" t="str">
        <f t="shared" si="181"/>
        <v/>
      </c>
      <c r="BK443" s="142" t="str">
        <f t="shared" si="182"/>
        <v xml:space="preserve"> </v>
      </c>
      <c r="BL443" s="104"/>
      <c r="BM443" s="68">
        <f>COUNTIF('Student Tracking'!G442:N442,"&gt;=1")</f>
        <v>0</v>
      </c>
      <c r="BN443" s="104">
        <f>COUNTIF('Student Tracking'!G442:N442,"0")</f>
        <v>0</v>
      </c>
      <c r="BO443" s="85">
        <f t="shared" si="183"/>
        <v>0</v>
      </c>
      <c r="BP443" s="104" t="str">
        <f t="shared" si="161"/>
        <v/>
      </c>
      <c r="BQ443" s="104" t="str">
        <f t="shared" si="162"/>
        <v/>
      </c>
      <c r="BR443" s="104" t="str">
        <f t="shared" si="184"/>
        <v/>
      </c>
      <c r="BS443" s="303" t="str">
        <f t="shared" si="185"/>
        <v/>
      </c>
      <c r="BT443" s="104"/>
      <c r="BU443" s="68" t="str">
        <f t="shared" si="163"/>
        <v/>
      </c>
      <c r="BV443" s="91" t="str">
        <f t="shared" si="164"/>
        <v/>
      </c>
      <c r="BW443" s="91" t="str">
        <f t="shared" si="165"/>
        <v/>
      </c>
      <c r="BX443" s="91" t="str">
        <f t="shared" si="166"/>
        <v/>
      </c>
      <c r="BY443" s="91" t="str">
        <f t="shared" si="167"/>
        <v/>
      </c>
    </row>
    <row r="444" spans="1:77" x14ac:dyDescent="0.35">
      <c r="A444" s="73">
        <f>'Student Tracking'!A443</f>
        <v>0</v>
      </c>
      <c r="B444" s="73">
        <f>'Student Tracking'!B443</f>
        <v>0</v>
      </c>
      <c r="C444" s="74">
        <f>'Student Tracking'!D443</f>
        <v>0</v>
      </c>
      <c r="D444" s="184" t="str">
        <f>IF('Student Tracking'!E443,'Student Tracking'!E443,"")</f>
        <v/>
      </c>
      <c r="E444" s="184" t="str">
        <f>IF('Student Tracking'!F443,'Student Tracking'!F443,"")</f>
        <v/>
      </c>
      <c r="F444" s="181"/>
      <c r="G444" s="39"/>
      <c r="H444" s="39"/>
      <c r="I444" s="39"/>
      <c r="J444" s="39"/>
      <c r="K444" s="39"/>
      <c r="L444" s="39"/>
      <c r="M444" s="39"/>
      <c r="N444" s="39"/>
      <c r="O444" s="39"/>
      <c r="P444" s="39"/>
      <c r="Q444" s="39"/>
      <c r="R444" s="39"/>
      <c r="S444" s="39"/>
      <c r="T444" s="39"/>
      <c r="U444" s="39"/>
      <c r="V444" s="39"/>
      <c r="W444" s="39"/>
      <c r="X444" s="39"/>
      <c r="Y444" s="39"/>
      <c r="Z444" s="39"/>
      <c r="AA444" s="181"/>
      <c r="AB444" s="39"/>
      <c r="AC444" s="39"/>
      <c r="AD444" s="39"/>
      <c r="AE444" s="39"/>
      <c r="AF444" s="39"/>
      <c r="AG444" s="39"/>
      <c r="AH444" s="39"/>
      <c r="AI444" s="39"/>
      <c r="AJ444" s="39"/>
      <c r="AK444" s="39"/>
      <c r="AL444" s="39"/>
      <c r="AM444" s="39"/>
      <c r="AN444" s="39"/>
      <c r="AO444" s="39"/>
      <c r="AP444" s="39"/>
      <c r="AQ444" s="39"/>
      <c r="AR444" s="39"/>
      <c r="AS444" s="39"/>
      <c r="AT444" s="39"/>
      <c r="AU444" s="39"/>
      <c r="AW444" s="145" t="str">
        <f t="shared" si="168"/>
        <v/>
      </c>
      <c r="AX444" s="146" t="str">
        <f t="shared" si="169"/>
        <v/>
      </c>
      <c r="AY444" s="147" t="str">
        <f t="shared" si="170"/>
        <v xml:space="preserve"> </v>
      </c>
      <c r="AZ444" s="145" t="str">
        <f t="shared" si="171"/>
        <v/>
      </c>
      <c r="BA444" s="146" t="str">
        <f t="shared" si="172"/>
        <v/>
      </c>
      <c r="BB444" s="147" t="str">
        <f t="shared" si="173"/>
        <v xml:space="preserve"> </v>
      </c>
      <c r="BC444" s="145" t="str">
        <f t="shared" si="174"/>
        <v/>
      </c>
      <c r="BD444" s="146" t="str">
        <f t="shared" si="175"/>
        <v/>
      </c>
      <c r="BE444" s="147" t="str">
        <f t="shared" si="176"/>
        <v xml:space="preserve"> </v>
      </c>
      <c r="BF444" s="145" t="str">
        <f t="shared" si="177"/>
        <v/>
      </c>
      <c r="BG444" s="146" t="str">
        <f t="shared" si="178"/>
        <v/>
      </c>
      <c r="BH444" s="148" t="str">
        <f t="shared" si="179"/>
        <v xml:space="preserve"> </v>
      </c>
      <c r="BI444" s="69" t="str">
        <f t="shared" si="180"/>
        <v/>
      </c>
      <c r="BJ444" s="70" t="str">
        <f t="shared" si="181"/>
        <v/>
      </c>
      <c r="BK444" s="142" t="str">
        <f t="shared" si="182"/>
        <v xml:space="preserve"> </v>
      </c>
      <c r="BL444" s="104"/>
      <c r="BM444" s="68">
        <f>COUNTIF('Student Tracking'!G443:N443,"&gt;=1")</f>
        <v>0</v>
      </c>
      <c r="BN444" s="104">
        <f>COUNTIF('Student Tracking'!G443:N443,"0")</f>
        <v>0</v>
      </c>
      <c r="BO444" s="85">
        <f t="shared" si="183"/>
        <v>0</v>
      </c>
      <c r="BP444" s="104" t="str">
        <f t="shared" si="161"/>
        <v/>
      </c>
      <c r="BQ444" s="104" t="str">
        <f t="shared" si="162"/>
        <v/>
      </c>
      <c r="BR444" s="104" t="str">
        <f t="shared" si="184"/>
        <v/>
      </c>
      <c r="BS444" s="303" t="str">
        <f t="shared" si="185"/>
        <v/>
      </c>
      <c r="BT444" s="104"/>
      <c r="BU444" s="68" t="str">
        <f t="shared" si="163"/>
        <v/>
      </c>
      <c r="BV444" s="91" t="str">
        <f t="shared" si="164"/>
        <v/>
      </c>
      <c r="BW444" s="91" t="str">
        <f t="shared" si="165"/>
        <v/>
      </c>
      <c r="BX444" s="91" t="str">
        <f t="shared" si="166"/>
        <v/>
      </c>
      <c r="BY444" s="91" t="str">
        <f t="shared" si="167"/>
        <v/>
      </c>
    </row>
    <row r="445" spans="1:77" x14ac:dyDescent="0.35">
      <c r="A445" s="73">
        <f>'Student Tracking'!A444</f>
        <v>0</v>
      </c>
      <c r="B445" s="73">
        <f>'Student Tracking'!B444</f>
        <v>0</v>
      </c>
      <c r="C445" s="74">
        <f>'Student Tracking'!D444</f>
        <v>0</v>
      </c>
      <c r="D445" s="184" t="str">
        <f>IF('Student Tracking'!E444,'Student Tracking'!E444,"")</f>
        <v/>
      </c>
      <c r="E445" s="184" t="str">
        <f>IF('Student Tracking'!F444,'Student Tracking'!F444,"")</f>
        <v/>
      </c>
      <c r="F445" s="182"/>
      <c r="G445" s="40"/>
      <c r="H445" s="40"/>
      <c r="I445" s="40"/>
      <c r="J445" s="40"/>
      <c r="K445" s="40"/>
      <c r="L445" s="40"/>
      <c r="M445" s="40"/>
      <c r="N445" s="40"/>
      <c r="O445" s="40"/>
      <c r="P445" s="40"/>
      <c r="Q445" s="40"/>
      <c r="R445" s="40"/>
      <c r="S445" s="40"/>
      <c r="T445" s="40"/>
      <c r="U445" s="40"/>
      <c r="V445" s="40"/>
      <c r="W445" s="40"/>
      <c r="X445" s="40"/>
      <c r="Y445" s="40"/>
      <c r="Z445" s="40"/>
      <c r="AA445" s="182"/>
      <c r="AB445" s="40"/>
      <c r="AC445" s="40"/>
      <c r="AD445" s="40"/>
      <c r="AE445" s="40"/>
      <c r="AF445" s="40"/>
      <c r="AG445" s="40"/>
      <c r="AH445" s="40"/>
      <c r="AI445" s="40"/>
      <c r="AJ445" s="40"/>
      <c r="AK445" s="40"/>
      <c r="AL445" s="40"/>
      <c r="AM445" s="40"/>
      <c r="AN445" s="40"/>
      <c r="AO445" s="40"/>
      <c r="AP445" s="40"/>
      <c r="AQ445" s="40"/>
      <c r="AR445" s="40"/>
      <c r="AS445" s="40"/>
      <c r="AT445" s="40"/>
      <c r="AU445" s="40"/>
      <c r="AW445" s="145" t="str">
        <f t="shared" si="168"/>
        <v/>
      </c>
      <c r="AX445" s="146" t="str">
        <f t="shared" si="169"/>
        <v/>
      </c>
      <c r="AY445" s="147" t="str">
        <f t="shared" si="170"/>
        <v xml:space="preserve"> </v>
      </c>
      <c r="AZ445" s="145" t="str">
        <f t="shared" si="171"/>
        <v/>
      </c>
      <c r="BA445" s="146" t="str">
        <f t="shared" si="172"/>
        <v/>
      </c>
      <c r="BB445" s="147" t="str">
        <f t="shared" si="173"/>
        <v xml:space="preserve"> </v>
      </c>
      <c r="BC445" s="145" t="str">
        <f t="shared" si="174"/>
        <v/>
      </c>
      <c r="BD445" s="146" t="str">
        <f t="shared" si="175"/>
        <v/>
      </c>
      <c r="BE445" s="147" t="str">
        <f t="shared" si="176"/>
        <v xml:space="preserve"> </v>
      </c>
      <c r="BF445" s="145" t="str">
        <f t="shared" si="177"/>
        <v/>
      </c>
      <c r="BG445" s="146" t="str">
        <f t="shared" si="178"/>
        <v/>
      </c>
      <c r="BH445" s="148" t="str">
        <f t="shared" si="179"/>
        <v xml:space="preserve"> </v>
      </c>
      <c r="BI445" s="69" t="str">
        <f t="shared" si="180"/>
        <v/>
      </c>
      <c r="BJ445" s="70" t="str">
        <f t="shared" si="181"/>
        <v/>
      </c>
      <c r="BK445" s="142" t="str">
        <f t="shared" si="182"/>
        <v xml:space="preserve"> </v>
      </c>
      <c r="BL445" s="104"/>
      <c r="BM445" s="68">
        <f>COUNTIF('Student Tracking'!G444:N444,"&gt;=1")</f>
        <v>0</v>
      </c>
      <c r="BN445" s="104">
        <f>COUNTIF('Student Tracking'!G444:N444,"0")</f>
        <v>0</v>
      </c>
      <c r="BO445" s="85">
        <f t="shared" si="183"/>
        <v>0</v>
      </c>
      <c r="BP445" s="104" t="str">
        <f t="shared" si="161"/>
        <v/>
      </c>
      <c r="BQ445" s="104" t="str">
        <f t="shared" si="162"/>
        <v/>
      </c>
      <c r="BR445" s="104" t="str">
        <f t="shared" si="184"/>
        <v/>
      </c>
      <c r="BS445" s="303" t="str">
        <f t="shared" si="185"/>
        <v/>
      </c>
      <c r="BT445" s="104"/>
      <c r="BU445" s="68" t="str">
        <f t="shared" si="163"/>
        <v/>
      </c>
      <c r="BV445" s="91" t="str">
        <f t="shared" si="164"/>
        <v/>
      </c>
      <c r="BW445" s="91" t="str">
        <f t="shared" si="165"/>
        <v/>
      </c>
      <c r="BX445" s="91" t="str">
        <f t="shared" si="166"/>
        <v/>
      </c>
      <c r="BY445" s="91" t="str">
        <f t="shared" si="167"/>
        <v/>
      </c>
    </row>
    <row r="446" spans="1:77" x14ac:dyDescent="0.35">
      <c r="A446" s="73">
        <f>'Student Tracking'!A445</f>
        <v>0</v>
      </c>
      <c r="B446" s="73">
        <f>'Student Tracking'!B445</f>
        <v>0</v>
      </c>
      <c r="C446" s="74">
        <f>'Student Tracking'!D445</f>
        <v>0</v>
      </c>
      <c r="D446" s="184" t="str">
        <f>IF('Student Tracking'!E445,'Student Tracking'!E445,"")</f>
        <v/>
      </c>
      <c r="E446" s="184" t="str">
        <f>IF('Student Tracking'!F445,'Student Tracking'!F445,"")</f>
        <v/>
      </c>
      <c r="F446" s="181"/>
      <c r="G446" s="39"/>
      <c r="H446" s="39"/>
      <c r="I446" s="39"/>
      <c r="J446" s="39"/>
      <c r="K446" s="39"/>
      <c r="L446" s="39"/>
      <c r="M446" s="39"/>
      <c r="N446" s="39"/>
      <c r="O446" s="39"/>
      <c r="P446" s="39"/>
      <c r="Q446" s="39"/>
      <c r="R446" s="39"/>
      <c r="S446" s="39"/>
      <c r="T446" s="39"/>
      <c r="U446" s="39"/>
      <c r="V446" s="39"/>
      <c r="W446" s="39"/>
      <c r="X446" s="39"/>
      <c r="Y446" s="39"/>
      <c r="Z446" s="39"/>
      <c r="AA446" s="181"/>
      <c r="AB446" s="39"/>
      <c r="AC446" s="39"/>
      <c r="AD446" s="39"/>
      <c r="AE446" s="39"/>
      <c r="AF446" s="39"/>
      <c r="AG446" s="39"/>
      <c r="AH446" s="39"/>
      <c r="AI446" s="39"/>
      <c r="AJ446" s="39"/>
      <c r="AK446" s="39"/>
      <c r="AL446" s="39"/>
      <c r="AM446" s="39"/>
      <c r="AN446" s="39"/>
      <c r="AO446" s="39"/>
      <c r="AP446" s="39"/>
      <c r="AQ446" s="39"/>
      <c r="AR446" s="39"/>
      <c r="AS446" s="39"/>
      <c r="AT446" s="39"/>
      <c r="AU446" s="39"/>
      <c r="AW446" s="145" t="str">
        <f t="shared" si="168"/>
        <v/>
      </c>
      <c r="AX446" s="146" t="str">
        <f t="shared" si="169"/>
        <v/>
      </c>
      <c r="AY446" s="147" t="str">
        <f t="shared" si="170"/>
        <v xml:space="preserve"> </v>
      </c>
      <c r="AZ446" s="145" t="str">
        <f t="shared" si="171"/>
        <v/>
      </c>
      <c r="BA446" s="146" t="str">
        <f t="shared" si="172"/>
        <v/>
      </c>
      <c r="BB446" s="147" t="str">
        <f t="shared" si="173"/>
        <v xml:space="preserve"> </v>
      </c>
      <c r="BC446" s="145" t="str">
        <f t="shared" si="174"/>
        <v/>
      </c>
      <c r="BD446" s="146" t="str">
        <f t="shared" si="175"/>
        <v/>
      </c>
      <c r="BE446" s="147" t="str">
        <f t="shared" si="176"/>
        <v xml:space="preserve"> </v>
      </c>
      <c r="BF446" s="145" t="str">
        <f t="shared" si="177"/>
        <v/>
      </c>
      <c r="BG446" s="146" t="str">
        <f t="shared" si="178"/>
        <v/>
      </c>
      <c r="BH446" s="148" t="str">
        <f t="shared" si="179"/>
        <v xml:space="preserve"> </v>
      </c>
      <c r="BI446" s="69" t="str">
        <f t="shared" si="180"/>
        <v/>
      </c>
      <c r="BJ446" s="70" t="str">
        <f t="shared" si="181"/>
        <v/>
      </c>
      <c r="BK446" s="142" t="str">
        <f t="shared" si="182"/>
        <v xml:space="preserve"> </v>
      </c>
      <c r="BL446" s="104"/>
      <c r="BM446" s="68">
        <f>COUNTIF('Student Tracking'!G445:N445,"&gt;=1")</f>
        <v>0</v>
      </c>
      <c r="BN446" s="104">
        <f>COUNTIF('Student Tracking'!G445:N445,"0")</f>
        <v>0</v>
      </c>
      <c r="BO446" s="85">
        <f t="shared" si="183"/>
        <v>0</v>
      </c>
      <c r="BP446" s="104" t="str">
        <f t="shared" si="161"/>
        <v/>
      </c>
      <c r="BQ446" s="104" t="str">
        <f t="shared" si="162"/>
        <v/>
      </c>
      <c r="BR446" s="104" t="str">
        <f t="shared" si="184"/>
        <v/>
      </c>
      <c r="BS446" s="303" t="str">
        <f t="shared" si="185"/>
        <v/>
      </c>
      <c r="BT446" s="104"/>
      <c r="BU446" s="68" t="str">
        <f t="shared" si="163"/>
        <v/>
      </c>
      <c r="BV446" s="91" t="str">
        <f t="shared" si="164"/>
        <v/>
      </c>
      <c r="BW446" s="91" t="str">
        <f t="shared" si="165"/>
        <v/>
      </c>
      <c r="BX446" s="91" t="str">
        <f t="shared" si="166"/>
        <v/>
      </c>
      <c r="BY446" s="91" t="str">
        <f t="shared" si="167"/>
        <v/>
      </c>
    </row>
    <row r="447" spans="1:77" x14ac:dyDescent="0.35">
      <c r="A447" s="73">
        <f>'Student Tracking'!A446</f>
        <v>0</v>
      </c>
      <c r="B447" s="73">
        <f>'Student Tracking'!B446</f>
        <v>0</v>
      </c>
      <c r="C447" s="74">
        <f>'Student Tracking'!D446</f>
        <v>0</v>
      </c>
      <c r="D447" s="184" t="str">
        <f>IF('Student Tracking'!E446,'Student Tracking'!E446,"")</f>
        <v/>
      </c>
      <c r="E447" s="184" t="str">
        <f>IF('Student Tracking'!F446,'Student Tracking'!F446,"")</f>
        <v/>
      </c>
      <c r="F447" s="182"/>
      <c r="G447" s="40"/>
      <c r="H447" s="40"/>
      <c r="I447" s="40"/>
      <c r="J447" s="40"/>
      <c r="K447" s="40"/>
      <c r="L447" s="40"/>
      <c r="M447" s="40"/>
      <c r="N447" s="40"/>
      <c r="O447" s="40"/>
      <c r="P447" s="40"/>
      <c r="Q447" s="40"/>
      <c r="R447" s="40"/>
      <c r="S447" s="40"/>
      <c r="T447" s="40"/>
      <c r="U447" s="40"/>
      <c r="V447" s="40"/>
      <c r="W447" s="40"/>
      <c r="X447" s="40"/>
      <c r="Y447" s="40"/>
      <c r="Z447" s="40"/>
      <c r="AA447" s="182"/>
      <c r="AB447" s="40"/>
      <c r="AC447" s="40"/>
      <c r="AD447" s="40"/>
      <c r="AE447" s="40"/>
      <c r="AF447" s="40"/>
      <c r="AG447" s="40"/>
      <c r="AH447" s="40"/>
      <c r="AI447" s="40"/>
      <c r="AJ447" s="40"/>
      <c r="AK447" s="40"/>
      <c r="AL447" s="40"/>
      <c r="AM447" s="40"/>
      <c r="AN447" s="40"/>
      <c r="AO447" s="40"/>
      <c r="AP447" s="40"/>
      <c r="AQ447" s="40"/>
      <c r="AR447" s="40"/>
      <c r="AS447" s="40"/>
      <c r="AT447" s="40"/>
      <c r="AU447" s="40"/>
      <c r="AW447" s="145" t="str">
        <f t="shared" si="168"/>
        <v/>
      </c>
      <c r="AX447" s="146" t="str">
        <f t="shared" si="169"/>
        <v/>
      </c>
      <c r="AY447" s="147" t="str">
        <f t="shared" si="170"/>
        <v xml:space="preserve"> </v>
      </c>
      <c r="AZ447" s="145" t="str">
        <f t="shared" si="171"/>
        <v/>
      </c>
      <c r="BA447" s="146" t="str">
        <f t="shared" si="172"/>
        <v/>
      </c>
      <c r="BB447" s="147" t="str">
        <f t="shared" si="173"/>
        <v xml:space="preserve"> </v>
      </c>
      <c r="BC447" s="145" t="str">
        <f t="shared" si="174"/>
        <v/>
      </c>
      <c r="BD447" s="146" t="str">
        <f t="shared" si="175"/>
        <v/>
      </c>
      <c r="BE447" s="147" t="str">
        <f t="shared" si="176"/>
        <v xml:space="preserve"> </v>
      </c>
      <c r="BF447" s="145" t="str">
        <f t="shared" si="177"/>
        <v/>
      </c>
      <c r="BG447" s="146" t="str">
        <f t="shared" si="178"/>
        <v/>
      </c>
      <c r="BH447" s="148" t="str">
        <f t="shared" si="179"/>
        <v xml:space="preserve"> </v>
      </c>
      <c r="BI447" s="69" t="str">
        <f t="shared" si="180"/>
        <v/>
      </c>
      <c r="BJ447" s="70" t="str">
        <f t="shared" si="181"/>
        <v/>
      </c>
      <c r="BK447" s="142" t="str">
        <f t="shared" si="182"/>
        <v xml:space="preserve"> </v>
      </c>
      <c r="BL447" s="104"/>
      <c r="BM447" s="68">
        <f>COUNTIF('Student Tracking'!G446:N446,"&gt;=1")</f>
        <v>0</v>
      </c>
      <c r="BN447" s="104">
        <f>COUNTIF('Student Tracking'!G446:N446,"0")</f>
        <v>0</v>
      </c>
      <c r="BO447" s="85">
        <f t="shared" si="183"/>
        <v>0</v>
      </c>
      <c r="BP447" s="104" t="str">
        <f t="shared" si="161"/>
        <v/>
      </c>
      <c r="BQ447" s="104" t="str">
        <f t="shared" si="162"/>
        <v/>
      </c>
      <c r="BR447" s="104" t="str">
        <f t="shared" si="184"/>
        <v/>
      </c>
      <c r="BS447" s="303" t="str">
        <f t="shared" si="185"/>
        <v/>
      </c>
      <c r="BT447" s="104"/>
      <c r="BU447" s="68" t="str">
        <f t="shared" si="163"/>
        <v/>
      </c>
      <c r="BV447" s="91" t="str">
        <f t="shared" si="164"/>
        <v/>
      </c>
      <c r="BW447" s="91" t="str">
        <f t="shared" si="165"/>
        <v/>
      </c>
      <c r="BX447" s="91" t="str">
        <f t="shared" si="166"/>
        <v/>
      </c>
      <c r="BY447" s="91" t="str">
        <f t="shared" si="167"/>
        <v/>
      </c>
    </row>
    <row r="448" spans="1:77" x14ac:dyDescent="0.35">
      <c r="A448" s="73">
        <f>'Student Tracking'!A447</f>
        <v>0</v>
      </c>
      <c r="B448" s="73">
        <f>'Student Tracking'!B447</f>
        <v>0</v>
      </c>
      <c r="C448" s="74">
        <f>'Student Tracking'!D447</f>
        <v>0</v>
      </c>
      <c r="D448" s="184" t="str">
        <f>IF('Student Tracking'!E447,'Student Tracking'!E447,"")</f>
        <v/>
      </c>
      <c r="E448" s="184" t="str">
        <f>IF('Student Tracking'!F447,'Student Tracking'!F447,"")</f>
        <v/>
      </c>
      <c r="F448" s="181"/>
      <c r="G448" s="39"/>
      <c r="H448" s="39"/>
      <c r="I448" s="39"/>
      <c r="J448" s="39"/>
      <c r="K448" s="39"/>
      <c r="L448" s="39"/>
      <c r="M448" s="39"/>
      <c r="N448" s="39"/>
      <c r="O448" s="39"/>
      <c r="P448" s="39"/>
      <c r="Q448" s="39"/>
      <c r="R448" s="39"/>
      <c r="S448" s="39"/>
      <c r="T448" s="39"/>
      <c r="U448" s="39"/>
      <c r="V448" s="39"/>
      <c r="W448" s="39"/>
      <c r="X448" s="39"/>
      <c r="Y448" s="39"/>
      <c r="Z448" s="39"/>
      <c r="AA448" s="181"/>
      <c r="AB448" s="39"/>
      <c r="AC448" s="39"/>
      <c r="AD448" s="39"/>
      <c r="AE448" s="39"/>
      <c r="AF448" s="39"/>
      <c r="AG448" s="39"/>
      <c r="AH448" s="39"/>
      <c r="AI448" s="39"/>
      <c r="AJ448" s="39"/>
      <c r="AK448" s="39"/>
      <c r="AL448" s="39"/>
      <c r="AM448" s="39"/>
      <c r="AN448" s="39"/>
      <c r="AO448" s="39"/>
      <c r="AP448" s="39"/>
      <c r="AQ448" s="39"/>
      <c r="AR448" s="39"/>
      <c r="AS448" s="39"/>
      <c r="AT448" s="39"/>
      <c r="AU448" s="39"/>
      <c r="AW448" s="145" t="str">
        <f t="shared" si="168"/>
        <v/>
      </c>
      <c r="AX448" s="146" t="str">
        <f t="shared" si="169"/>
        <v/>
      </c>
      <c r="AY448" s="147" t="str">
        <f t="shared" si="170"/>
        <v xml:space="preserve"> </v>
      </c>
      <c r="AZ448" s="145" t="str">
        <f t="shared" si="171"/>
        <v/>
      </c>
      <c r="BA448" s="146" t="str">
        <f t="shared" si="172"/>
        <v/>
      </c>
      <c r="BB448" s="147" t="str">
        <f t="shared" si="173"/>
        <v xml:space="preserve"> </v>
      </c>
      <c r="BC448" s="145" t="str">
        <f t="shared" si="174"/>
        <v/>
      </c>
      <c r="BD448" s="146" t="str">
        <f t="shared" si="175"/>
        <v/>
      </c>
      <c r="BE448" s="147" t="str">
        <f t="shared" si="176"/>
        <v xml:space="preserve"> </v>
      </c>
      <c r="BF448" s="145" t="str">
        <f t="shared" si="177"/>
        <v/>
      </c>
      <c r="BG448" s="146" t="str">
        <f t="shared" si="178"/>
        <v/>
      </c>
      <c r="BH448" s="148" t="str">
        <f t="shared" si="179"/>
        <v xml:space="preserve"> </v>
      </c>
      <c r="BI448" s="69" t="str">
        <f t="shared" si="180"/>
        <v/>
      </c>
      <c r="BJ448" s="70" t="str">
        <f t="shared" si="181"/>
        <v/>
      </c>
      <c r="BK448" s="142" t="str">
        <f t="shared" si="182"/>
        <v xml:space="preserve"> </v>
      </c>
      <c r="BL448" s="104"/>
      <c r="BM448" s="68">
        <f>COUNTIF('Student Tracking'!G447:N447,"&gt;=1")</f>
        <v>0</v>
      </c>
      <c r="BN448" s="104">
        <f>COUNTIF('Student Tracking'!G447:N447,"0")</f>
        <v>0</v>
      </c>
      <c r="BO448" s="85">
        <f t="shared" si="183"/>
        <v>0</v>
      </c>
      <c r="BP448" s="104" t="str">
        <f t="shared" si="161"/>
        <v/>
      </c>
      <c r="BQ448" s="104" t="str">
        <f t="shared" si="162"/>
        <v/>
      </c>
      <c r="BR448" s="104" t="str">
        <f t="shared" si="184"/>
        <v/>
      </c>
      <c r="BS448" s="303" t="str">
        <f t="shared" si="185"/>
        <v/>
      </c>
      <c r="BT448" s="104"/>
      <c r="BU448" s="68" t="str">
        <f t="shared" si="163"/>
        <v/>
      </c>
      <c r="BV448" s="91" t="str">
        <f t="shared" si="164"/>
        <v/>
      </c>
      <c r="BW448" s="91" t="str">
        <f t="shared" si="165"/>
        <v/>
      </c>
      <c r="BX448" s="91" t="str">
        <f t="shared" si="166"/>
        <v/>
      </c>
      <c r="BY448" s="91" t="str">
        <f t="shared" si="167"/>
        <v/>
      </c>
    </row>
    <row r="449" spans="1:77" x14ac:dyDescent="0.35">
      <c r="A449" s="73">
        <f>'Student Tracking'!A448</f>
        <v>0</v>
      </c>
      <c r="B449" s="73">
        <f>'Student Tracking'!B448</f>
        <v>0</v>
      </c>
      <c r="C449" s="74">
        <f>'Student Tracking'!D448</f>
        <v>0</v>
      </c>
      <c r="D449" s="184" t="str">
        <f>IF('Student Tracking'!E448,'Student Tracking'!E448,"")</f>
        <v/>
      </c>
      <c r="E449" s="184" t="str">
        <f>IF('Student Tracking'!F448,'Student Tracking'!F448,"")</f>
        <v/>
      </c>
      <c r="F449" s="182"/>
      <c r="G449" s="40"/>
      <c r="H449" s="40"/>
      <c r="I449" s="40"/>
      <c r="J449" s="40"/>
      <c r="K449" s="40"/>
      <c r="L449" s="40"/>
      <c r="M449" s="40"/>
      <c r="N449" s="40"/>
      <c r="O449" s="40"/>
      <c r="P449" s="40"/>
      <c r="Q449" s="40"/>
      <c r="R449" s="40"/>
      <c r="S449" s="40"/>
      <c r="T449" s="40"/>
      <c r="U449" s="40"/>
      <c r="V449" s="40"/>
      <c r="W449" s="40"/>
      <c r="X449" s="40"/>
      <c r="Y449" s="40"/>
      <c r="Z449" s="40"/>
      <c r="AA449" s="182"/>
      <c r="AB449" s="40"/>
      <c r="AC449" s="40"/>
      <c r="AD449" s="40"/>
      <c r="AE449" s="40"/>
      <c r="AF449" s="40"/>
      <c r="AG449" s="40"/>
      <c r="AH449" s="40"/>
      <c r="AI449" s="40"/>
      <c r="AJ449" s="40"/>
      <c r="AK449" s="40"/>
      <c r="AL449" s="40"/>
      <c r="AM449" s="40"/>
      <c r="AN449" s="40"/>
      <c r="AO449" s="40"/>
      <c r="AP449" s="40"/>
      <c r="AQ449" s="40"/>
      <c r="AR449" s="40"/>
      <c r="AS449" s="40"/>
      <c r="AT449" s="40"/>
      <c r="AU449" s="40"/>
      <c r="AW449" s="145" t="str">
        <f t="shared" si="168"/>
        <v/>
      </c>
      <c r="AX449" s="146" t="str">
        <f t="shared" si="169"/>
        <v/>
      </c>
      <c r="AY449" s="147" t="str">
        <f t="shared" si="170"/>
        <v xml:space="preserve"> </v>
      </c>
      <c r="AZ449" s="145" t="str">
        <f t="shared" si="171"/>
        <v/>
      </c>
      <c r="BA449" s="146" t="str">
        <f t="shared" si="172"/>
        <v/>
      </c>
      <c r="BB449" s="147" t="str">
        <f t="shared" si="173"/>
        <v xml:space="preserve"> </v>
      </c>
      <c r="BC449" s="145" t="str">
        <f t="shared" si="174"/>
        <v/>
      </c>
      <c r="BD449" s="146" t="str">
        <f t="shared" si="175"/>
        <v/>
      </c>
      <c r="BE449" s="147" t="str">
        <f t="shared" si="176"/>
        <v xml:space="preserve"> </v>
      </c>
      <c r="BF449" s="145" t="str">
        <f t="shared" si="177"/>
        <v/>
      </c>
      <c r="BG449" s="146" t="str">
        <f t="shared" si="178"/>
        <v/>
      </c>
      <c r="BH449" s="148" t="str">
        <f t="shared" si="179"/>
        <v xml:space="preserve"> </v>
      </c>
      <c r="BI449" s="69" t="str">
        <f t="shared" si="180"/>
        <v/>
      </c>
      <c r="BJ449" s="70" t="str">
        <f t="shared" si="181"/>
        <v/>
      </c>
      <c r="BK449" s="142" t="str">
        <f t="shared" si="182"/>
        <v xml:space="preserve"> </v>
      </c>
      <c r="BL449" s="104"/>
      <c r="BM449" s="68">
        <f>COUNTIF('Student Tracking'!G448:N448,"&gt;=1")</f>
        <v>0</v>
      </c>
      <c r="BN449" s="104">
        <f>COUNTIF('Student Tracking'!G448:N448,"0")</f>
        <v>0</v>
      </c>
      <c r="BO449" s="85">
        <f t="shared" si="183"/>
        <v>0</v>
      </c>
      <c r="BP449" s="104" t="str">
        <f t="shared" si="161"/>
        <v/>
      </c>
      <c r="BQ449" s="104" t="str">
        <f t="shared" si="162"/>
        <v/>
      </c>
      <c r="BR449" s="104" t="str">
        <f t="shared" si="184"/>
        <v/>
      </c>
      <c r="BS449" s="303" t="str">
        <f t="shared" si="185"/>
        <v/>
      </c>
      <c r="BT449" s="104"/>
      <c r="BU449" s="68" t="str">
        <f t="shared" si="163"/>
        <v/>
      </c>
      <c r="BV449" s="91" t="str">
        <f t="shared" si="164"/>
        <v/>
      </c>
      <c r="BW449" s="91" t="str">
        <f t="shared" si="165"/>
        <v/>
      </c>
      <c r="BX449" s="91" t="str">
        <f t="shared" si="166"/>
        <v/>
      </c>
      <c r="BY449" s="91" t="str">
        <f t="shared" si="167"/>
        <v/>
      </c>
    </row>
    <row r="450" spans="1:77" x14ac:dyDescent="0.35">
      <c r="A450" s="73">
        <f>'Student Tracking'!A449</f>
        <v>0</v>
      </c>
      <c r="B450" s="73">
        <f>'Student Tracking'!B449</f>
        <v>0</v>
      </c>
      <c r="C450" s="74">
        <f>'Student Tracking'!D449</f>
        <v>0</v>
      </c>
      <c r="D450" s="184" t="str">
        <f>IF('Student Tracking'!E449,'Student Tracking'!E449,"")</f>
        <v/>
      </c>
      <c r="E450" s="184" t="str">
        <f>IF('Student Tracking'!F449,'Student Tracking'!F449,"")</f>
        <v/>
      </c>
      <c r="F450" s="181"/>
      <c r="G450" s="39"/>
      <c r="H450" s="39"/>
      <c r="I450" s="39"/>
      <c r="J450" s="39"/>
      <c r="K450" s="39"/>
      <c r="L450" s="39"/>
      <c r="M450" s="39"/>
      <c r="N450" s="39"/>
      <c r="O450" s="39"/>
      <c r="P450" s="39"/>
      <c r="Q450" s="39"/>
      <c r="R450" s="39"/>
      <c r="S450" s="39"/>
      <c r="T450" s="39"/>
      <c r="U450" s="39"/>
      <c r="V450" s="39"/>
      <c r="W450" s="39"/>
      <c r="X450" s="39"/>
      <c r="Y450" s="39"/>
      <c r="Z450" s="39"/>
      <c r="AA450" s="181"/>
      <c r="AB450" s="39"/>
      <c r="AC450" s="39"/>
      <c r="AD450" s="39"/>
      <c r="AE450" s="39"/>
      <c r="AF450" s="39"/>
      <c r="AG450" s="39"/>
      <c r="AH450" s="39"/>
      <c r="AI450" s="39"/>
      <c r="AJ450" s="39"/>
      <c r="AK450" s="39"/>
      <c r="AL450" s="39"/>
      <c r="AM450" s="39"/>
      <c r="AN450" s="39"/>
      <c r="AO450" s="39"/>
      <c r="AP450" s="39"/>
      <c r="AQ450" s="39"/>
      <c r="AR450" s="39"/>
      <c r="AS450" s="39"/>
      <c r="AT450" s="39"/>
      <c r="AU450" s="39"/>
      <c r="AW450" s="145" t="str">
        <f t="shared" si="168"/>
        <v/>
      </c>
      <c r="AX450" s="146" t="str">
        <f t="shared" si="169"/>
        <v/>
      </c>
      <c r="AY450" s="147" t="str">
        <f t="shared" si="170"/>
        <v xml:space="preserve"> </v>
      </c>
      <c r="AZ450" s="145" t="str">
        <f t="shared" si="171"/>
        <v/>
      </c>
      <c r="BA450" s="146" t="str">
        <f t="shared" si="172"/>
        <v/>
      </c>
      <c r="BB450" s="147" t="str">
        <f t="shared" si="173"/>
        <v xml:space="preserve"> </v>
      </c>
      <c r="BC450" s="145" t="str">
        <f t="shared" si="174"/>
        <v/>
      </c>
      <c r="BD450" s="146" t="str">
        <f t="shared" si="175"/>
        <v/>
      </c>
      <c r="BE450" s="147" t="str">
        <f t="shared" si="176"/>
        <v xml:space="preserve"> </v>
      </c>
      <c r="BF450" s="145" t="str">
        <f t="shared" si="177"/>
        <v/>
      </c>
      <c r="BG450" s="146" t="str">
        <f t="shared" si="178"/>
        <v/>
      </c>
      <c r="BH450" s="148" t="str">
        <f t="shared" si="179"/>
        <v xml:space="preserve"> </v>
      </c>
      <c r="BI450" s="69" t="str">
        <f t="shared" si="180"/>
        <v/>
      </c>
      <c r="BJ450" s="70" t="str">
        <f t="shared" si="181"/>
        <v/>
      </c>
      <c r="BK450" s="142" t="str">
        <f t="shared" si="182"/>
        <v xml:space="preserve"> </v>
      </c>
      <c r="BL450" s="104"/>
      <c r="BM450" s="68">
        <f>COUNTIF('Student Tracking'!G449:N449,"&gt;=1")</f>
        <v>0</v>
      </c>
      <c r="BN450" s="104">
        <f>COUNTIF('Student Tracking'!G449:N449,"0")</f>
        <v>0</v>
      </c>
      <c r="BO450" s="85">
        <f t="shared" si="183"/>
        <v>0</v>
      </c>
      <c r="BP450" s="104" t="str">
        <f t="shared" si="161"/>
        <v/>
      </c>
      <c r="BQ450" s="104" t="str">
        <f t="shared" si="162"/>
        <v/>
      </c>
      <c r="BR450" s="104" t="str">
        <f t="shared" si="184"/>
        <v/>
      </c>
      <c r="BS450" s="303" t="str">
        <f t="shared" si="185"/>
        <v/>
      </c>
      <c r="BT450" s="104"/>
      <c r="BU450" s="68" t="str">
        <f t="shared" si="163"/>
        <v/>
      </c>
      <c r="BV450" s="91" t="str">
        <f t="shared" si="164"/>
        <v/>
      </c>
      <c r="BW450" s="91" t="str">
        <f t="shared" si="165"/>
        <v/>
      </c>
      <c r="BX450" s="91" t="str">
        <f t="shared" si="166"/>
        <v/>
      </c>
      <c r="BY450" s="91" t="str">
        <f t="shared" si="167"/>
        <v/>
      </c>
    </row>
    <row r="451" spans="1:77" x14ac:dyDescent="0.35">
      <c r="A451" s="73">
        <f>'Student Tracking'!A450</f>
        <v>0</v>
      </c>
      <c r="B451" s="73">
        <f>'Student Tracking'!B450</f>
        <v>0</v>
      </c>
      <c r="C451" s="74">
        <f>'Student Tracking'!D450</f>
        <v>0</v>
      </c>
      <c r="D451" s="184" t="str">
        <f>IF('Student Tracking'!E450,'Student Tracking'!E450,"")</f>
        <v/>
      </c>
      <c r="E451" s="184" t="str">
        <f>IF('Student Tracking'!F450,'Student Tracking'!F450,"")</f>
        <v/>
      </c>
      <c r="F451" s="182"/>
      <c r="G451" s="40"/>
      <c r="H451" s="40"/>
      <c r="I451" s="40"/>
      <c r="J451" s="40"/>
      <c r="K451" s="40"/>
      <c r="L451" s="40"/>
      <c r="M451" s="40"/>
      <c r="N451" s="40"/>
      <c r="O451" s="40"/>
      <c r="P451" s="40"/>
      <c r="Q451" s="40"/>
      <c r="R451" s="40"/>
      <c r="S451" s="40"/>
      <c r="T451" s="40"/>
      <c r="U451" s="40"/>
      <c r="V451" s="40"/>
      <c r="W451" s="40"/>
      <c r="X451" s="40"/>
      <c r="Y451" s="40"/>
      <c r="Z451" s="40"/>
      <c r="AA451" s="182"/>
      <c r="AB451" s="40"/>
      <c r="AC451" s="40"/>
      <c r="AD451" s="40"/>
      <c r="AE451" s="40"/>
      <c r="AF451" s="40"/>
      <c r="AG451" s="40"/>
      <c r="AH451" s="40"/>
      <c r="AI451" s="40"/>
      <c r="AJ451" s="40"/>
      <c r="AK451" s="40"/>
      <c r="AL451" s="40"/>
      <c r="AM451" s="40"/>
      <c r="AN451" s="40"/>
      <c r="AO451" s="40"/>
      <c r="AP451" s="40"/>
      <c r="AQ451" s="40"/>
      <c r="AR451" s="40"/>
      <c r="AS451" s="40"/>
      <c r="AT451" s="40"/>
      <c r="AU451" s="40"/>
      <c r="AW451" s="145" t="str">
        <f t="shared" si="168"/>
        <v/>
      </c>
      <c r="AX451" s="146" t="str">
        <f t="shared" si="169"/>
        <v/>
      </c>
      <c r="AY451" s="147" t="str">
        <f t="shared" si="170"/>
        <v xml:space="preserve"> </v>
      </c>
      <c r="AZ451" s="145" t="str">
        <f t="shared" si="171"/>
        <v/>
      </c>
      <c r="BA451" s="146" t="str">
        <f t="shared" si="172"/>
        <v/>
      </c>
      <c r="BB451" s="147" t="str">
        <f t="shared" si="173"/>
        <v xml:space="preserve"> </v>
      </c>
      <c r="BC451" s="145" t="str">
        <f t="shared" si="174"/>
        <v/>
      </c>
      <c r="BD451" s="146" t="str">
        <f t="shared" si="175"/>
        <v/>
      </c>
      <c r="BE451" s="147" t="str">
        <f t="shared" si="176"/>
        <v xml:space="preserve"> </v>
      </c>
      <c r="BF451" s="145" t="str">
        <f t="shared" si="177"/>
        <v/>
      </c>
      <c r="BG451" s="146" t="str">
        <f t="shared" si="178"/>
        <v/>
      </c>
      <c r="BH451" s="148" t="str">
        <f t="shared" si="179"/>
        <v xml:space="preserve"> </v>
      </c>
      <c r="BI451" s="69" t="str">
        <f t="shared" si="180"/>
        <v/>
      </c>
      <c r="BJ451" s="70" t="str">
        <f t="shared" si="181"/>
        <v/>
      </c>
      <c r="BK451" s="142" t="str">
        <f t="shared" si="182"/>
        <v xml:space="preserve"> </v>
      </c>
      <c r="BL451" s="104"/>
      <c r="BM451" s="68">
        <f>COUNTIF('Student Tracking'!G450:N450,"&gt;=1")</f>
        <v>0</v>
      </c>
      <c r="BN451" s="104">
        <f>COUNTIF('Student Tracking'!G450:N450,"0")</f>
        <v>0</v>
      </c>
      <c r="BO451" s="85">
        <f t="shared" si="183"/>
        <v>0</v>
      </c>
      <c r="BP451" s="104" t="str">
        <f t="shared" si="161"/>
        <v/>
      </c>
      <c r="BQ451" s="104" t="str">
        <f t="shared" si="162"/>
        <v/>
      </c>
      <c r="BR451" s="104" t="str">
        <f t="shared" si="184"/>
        <v/>
      </c>
      <c r="BS451" s="303" t="str">
        <f t="shared" si="185"/>
        <v/>
      </c>
      <c r="BT451" s="104"/>
      <c r="BU451" s="68" t="str">
        <f t="shared" si="163"/>
        <v/>
      </c>
      <c r="BV451" s="91" t="str">
        <f t="shared" si="164"/>
        <v/>
      </c>
      <c r="BW451" s="91" t="str">
        <f t="shared" si="165"/>
        <v/>
      </c>
      <c r="BX451" s="91" t="str">
        <f t="shared" si="166"/>
        <v/>
      </c>
      <c r="BY451" s="91" t="str">
        <f t="shared" si="167"/>
        <v/>
      </c>
    </row>
    <row r="452" spans="1:77" x14ac:dyDescent="0.35">
      <c r="A452" s="73">
        <f>'Student Tracking'!A451</f>
        <v>0</v>
      </c>
      <c r="B452" s="73">
        <f>'Student Tracking'!B451</f>
        <v>0</v>
      </c>
      <c r="C452" s="74">
        <f>'Student Tracking'!D451</f>
        <v>0</v>
      </c>
      <c r="D452" s="184" t="str">
        <f>IF('Student Tracking'!E451,'Student Tracking'!E451,"")</f>
        <v/>
      </c>
      <c r="E452" s="184" t="str">
        <f>IF('Student Tracking'!F451,'Student Tracking'!F451,"")</f>
        <v/>
      </c>
      <c r="F452" s="181"/>
      <c r="G452" s="39"/>
      <c r="H452" s="39"/>
      <c r="I452" s="39"/>
      <c r="J452" s="39"/>
      <c r="K452" s="39"/>
      <c r="L452" s="39"/>
      <c r="M452" s="39"/>
      <c r="N452" s="39"/>
      <c r="O452" s="39"/>
      <c r="P452" s="39"/>
      <c r="Q452" s="39"/>
      <c r="R452" s="39"/>
      <c r="S452" s="39"/>
      <c r="T452" s="39"/>
      <c r="U452" s="39"/>
      <c r="V452" s="39"/>
      <c r="W452" s="39"/>
      <c r="X452" s="39"/>
      <c r="Y452" s="39"/>
      <c r="Z452" s="39"/>
      <c r="AA452" s="181"/>
      <c r="AB452" s="39"/>
      <c r="AC452" s="39"/>
      <c r="AD452" s="39"/>
      <c r="AE452" s="39"/>
      <c r="AF452" s="39"/>
      <c r="AG452" s="39"/>
      <c r="AH452" s="39"/>
      <c r="AI452" s="39"/>
      <c r="AJ452" s="39"/>
      <c r="AK452" s="39"/>
      <c r="AL452" s="39"/>
      <c r="AM452" s="39"/>
      <c r="AN452" s="39"/>
      <c r="AO452" s="39"/>
      <c r="AP452" s="39"/>
      <c r="AQ452" s="39"/>
      <c r="AR452" s="39"/>
      <c r="AS452" s="39"/>
      <c r="AT452" s="39"/>
      <c r="AU452" s="39"/>
      <c r="AW452" s="145" t="str">
        <f t="shared" si="168"/>
        <v/>
      </c>
      <c r="AX452" s="146" t="str">
        <f t="shared" si="169"/>
        <v/>
      </c>
      <c r="AY452" s="147" t="str">
        <f t="shared" si="170"/>
        <v xml:space="preserve"> </v>
      </c>
      <c r="AZ452" s="145" t="str">
        <f t="shared" si="171"/>
        <v/>
      </c>
      <c r="BA452" s="146" t="str">
        <f t="shared" si="172"/>
        <v/>
      </c>
      <c r="BB452" s="147" t="str">
        <f t="shared" si="173"/>
        <v xml:space="preserve"> </v>
      </c>
      <c r="BC452" s="145" t="str">
        <f t="shared" si="174"/>
        <v/>
      </c>
      <c r="BD452" s="146" t="str">
        <f t="shared" si="175"/>
        <v/>
      </c>
      <c r="BE452" s="147" t="str">
        <f t="shared" si="176"/>
        <v xml:space="preserve"> </v>
      </c>
      <c r="BF452" s="145" t="str">
        <f t="shared" si="177"/>
        <v/>
      </c>
      <c r="BG452" s="146" t="str">
        <f t="shared" si="178"/>
        <v/>
      </c>
      <c r="BH452" s="148" t="str">
        <f t="shared" si="179"/>
        <v xml:space="preserve"> </v>
      </c>
      <c r="BI452" s="69" t="str">
        <f t="shared" si="180"/>
        <v/>
      </c>
      <c r="BJ452" s="70" t="str">
        <f t="shared" si="181"/>
        <v/>
      </c>
      <c r="BK452" s="142" t="str">
        <f t="shared" si="182"/>
        <v xml:space="preserve"> </v>
      </c>
      <c r="BL452" s="104"/>
      <c r="BM452" s="68">
        <f>COUNTIF('Student Tracking'!G451:N451,"&gt;=1")</f>
        <v>0</v>
      </c>
      <c r="BN452" s="104">
        <f>COUNTIF('Student Tracking'!G451:N451,"0")</f>
        <v>0</v>
      </c>
      <c r="BO452" s="85">
        <f t="shared" si="183"/>
        <v>0</v>
      </c>
      <c r="BP452" s="104" t="str">
        <f t="shared" ref="BP452:BP503" si="186">IF(D452="","",INT((((YEAR(D452)-YEAR($BP$1))*12+MONTH(D452)-MONTH($BP$1)+1)+2)/3))</f>
        <v/>
      </c>
      <c r="BQ452" s="104" t="str">
        <f t="shared" ref="BQ452:BQ503" si="187">IF(E452="","",INT((((YEAR(E452)-YEAR($BP$1))*12+MONTH(E452)-MONTH($BP$1)+1)+2)/3))</f>
        <v/>
      </c>
      <c r="BR452" s="104" t="str">
        <f t="shared" si="184"/>
        <v/>
      </c>
      <c r="BS452" s="303" t="str">
        <f t="shared" si="185"/>
        <v/>
      </c>
      <c r="BT452" s="104"/>
      <c r="BU452" s="68" t="str">
        <f t="shared" ref="BU452:BU503" si="188">IF(AND((COUNTA(AW452:AX452)=2),AY452&lt;0),$BQ452,"")</f>
        <v/>
      </c>
      <c r="BV452" s="91" t="str">
        <f t="shared" ref="BV452:BV503" si="189">IF(AND((COUNTA(AZ452:BA452)=2),BB452&lt;0),$BQ452,"")</f>
        <v/>
      </c>
      <c r="BW452" s="91" t="str">
        <f t="shared" ref="BW452:BW503" si="190">IF(AND((COUNTA(BC452:BD452)=2),BE452&lt;0),$BQ452,"")</f>
        <v/>
      </c>
      <c r="BX452" s="91" t="str">
        <f t="shared" ref="BX452:BX503" si="191">IF(AND((COUNTA(BF452:BG452)=2),BH452&lt;0),$BQ452,"")</f>
        <v/>
      </c>
      <c r="BY452" s="91" t="str">
        <f t="shared" ref="BY452:BY503" si="192">IF(AND((COUNTA(BI452:BJ452)=2),BK452&lt;0),$BQ452,"")</f>
        <v/>
      </c>
    </row>
    <row r="453" spans="1:77" x14ac:dyDescent="0.35">
      <c r="A453" s="73">
        <f>'Student Tracking'!A452</f>
        <v>0</v>
      </c>
      <c r="B453" s="73">
        <f>'Student Tracking'!B452</f>
        <v>0</v>
      </c>
      <c r="C453" s="74">
        <f>'Student Tracking'!D452</f>
        <v>0</v>
      </c>
      <c r="D453" s="184" t="str">
        <f>IF('Student Tracking'!E452,'Student Tracking'!E452,"")</f>
        <v/>
      </c>
      <c r="E453" s="184" t="str">
        <f>IF('Student Tracking'!F452,'Student Tracking'!F452,"")</f>
        <v/>
      </c>
      <c r="F453" s="182"/>
      <c r="G453" s="40"/>
      <c r="H453" s="40"/>
      <c r="I453" s="40"/>
      <c r="J453" s="40"/>
      <c r="K453" s="40"/>
      <c r="L453" s="40"/>
      <c r="M453" s="40"/>
      <c r="N453" s="40"/>
      <c r="O453" s="40"/>
      <c r="P453" s="40"/>
      <c r="Q453" s="40"/>
      <c r="R453" s="40"/>
      <c r="S453" s="40"/>
      <c r="T453" s="40"/>
      <c r="U453" s="40"/>
      <c r="V453" s="40"/>
      <c r="W453" s="40"/>
      <c r="X453" s="40"/>
      <c r="Y453" s="40"/>
      <c r="Z453" s="40"/>
      <c r="AA453" s="182"/>
      <c r="AB453" s="40"/>
      <c r="AC453" s="40"/>
      <c r="AD453" s="40"/>
      <c r="AE453" s="40"/>
      <c r="AF453" s="40"/>
      <c r="AG453" s="40"/>
      <c r="AH453" s="40"/>
      <c r="AI453" s="40"/>
      <c r="AJ453" s="40"/>
      <c r="AK453" s="40"/>
      <c r="AL453" s="40"/>
      <c r="AM453" s="40"/>
      <c r="AN453" s="40"/>
      <c r="AO453" s="40"/>
      <c r="AP453" s="40"/>
      <c r="AQ453" s="40"/>
      <c r="AR453" s="40"/>
      <c r="AS453" s="40"/>
      <c r="AT453" s="40"/>
      <c r="AU453" s="40"/>
      <c r="AW453" s="145" t="str">
        <f t="shared" ref="AW453:AW503" si="193">IF(COUNT(L453,I453,T453,W453,X453)=5,AVERAGE(L453,I453,T453,W453,X453),"")</f>
        <v/>
      </c>
      <c r="AX453" s="146" t="str">
        <f t="shared" ref="AX453:AX503" si="194">IF(COUNT(AD453,AG453,AO453,AR453,AS453)=5,AVERAGE(AD453,AG453,AO453,AR453,AS453),"")</f>
        <v/>
      </c>
      <c r="AY453" s="147" t="str">
        <f t="shared" ref="AY453:AY503" si="195">IF(OR(AW453="",AX453="")," ",AX453-AW453)</f>
        <v xml:space="preserve"> </v>
      </c>
      <c r="AZ453" s="145" t="str">
        <f t="shared" ref="AZ453:AZ503" si="196">IF(COUNT(J453,V453,R453)=3,AVERAGE((3-J453),(3-V453),(3-R453)),"")</f>
        <v/>
      </c>
      <c r="BA453" s="146" t="str">
        <f t="shared" ref="BA453:BA503" si="197">IF(COUNT(AE453,AM453,AQ453)=3,AVERAGE((3-AE453),(3-AM453),(3-AQ453)),"")</f>
        <v/>
      </c>
      <c r="BB453" s="147" t="str">
        <f t="shared" ref="BB453:BB503" si="198">IF(OR(AZ453="",BA453="")," ",BA453-AZ453)</f>
        <v xml:space="preserve"> </v>
      </c>
      <c r="BC453" s="145" t="str">
        <f t="shared" ref="BC453:BC503" si="199">IF(COUNT(H453,K453,M453,Q453,S453,Z453)=6,AVERAGE(H453,K453,M453,Q453,S453,Z453),"")</f>
        <v/>
      </c>
      <c r="BD453" s="146" t="str">
        <f t="shared" ref="BD453:BD503" si="200">IF(COUNT(AC453,AF453,AH453,AL453,AN453,AU453)=6,AVERAGE(AC453,AF453,AH453,AL453,AN453,AU453),"")</f>
        <v/>
      </c>
      <c r="BE453" s="147" t="str">
        <f t="shared" ref="BE453:BE503" si="201">IF(OR(BC453="",BD453="")," ",BD453-BC453)</f>
        <v xml:space="preserve"> </v>
      </c>
      <c r="BF453" s="145" t="str">
        <f t="shared" ref="BF453:BF503" si="202">IF(COUNT(U453,Y453)=2,AVERAGE(U453,Y453),"")</f>
        <v/>
      </c>
      <c r="BG453" s="146" t="str">
        <f t="shared" ref="BG453:BG503" si="203">IF(COUNT(AP453,AT453)=2,AVERAGE(AP453,AT453),"")</f>
        <v/>
      </c>
      <c r="BH453" s="148" t="str">
        <f t="shared" ref="BH453:BH503" si="204">IF(OR(BF453="",BG453="")," ",BG453-BF453)</f>
        <v xml:space="preserve"> </v>
      </c>
      <c r="BI453" s="69" t="str">
        <f t="shared" ref="BI453:BI503" si="205">IF(COUNT(G453:Z453)=20,G453+H453+I453+(3-J453)+K453+L453+M453+(3-N453)+O453+P453+Q453+(3-R453)+S453+T453+U453+(3-V453)+W453+X453+Y453+Z453,"")</f>
        <v/>
      </c>
      <c r="BJ453" s="70" t="str">
        <f t="shared" ref="BJ453:BJ503" si="206">IF(COUNT(AB453:AU453)=20,AB453+AC453+AD453+(3-AE453)+AF453+AG453+AH453+(3-AI453)+AJ453+AK453+AL453+(3-AM453)+AN453+AO453+AP453+(3-AQ453)+AR453+AS453+AT453+AU453,"")</f>
        <v/>
      </c>
      <c r="BK453" s="142" t="str">
        <f t="shared" ref="BK453:BK503" si="207">IF(OR(BI453="",BJ453="")," ",BJ453-BI453)</f>
        <v xml:space="preserve"> </v>
      </c>
      <c r="BL453" s="104"/>
      <c r="BM453" s="68">
        <f>COUNTIF('Student Tracking'!G452:N452,"&gt;=1")</f>
        <v>0</v>
      </c>
      <c r="BN453" s="104">
        <f>COUNTIF('Student Tracking'!G452:N452,"0")</f>
        <v>0</v>
      </c>
      <c r="BO453" s="85">
        <f t="shared" ref="BO453:BO503" si="208">IF(BM453+BN453&gt;0,BM453/(BM453+BN453),0)</f>
        <v>0</v>
      </c>
      <c r="BP453" s="104" t="str">
        <f t="shared" si="186"/>
        <v/>
      </c>
      <c r="BQ453" s="104" t="str">
        <f t="shared" si="187"/>
        <v/>
      </c>
      <c r="BR453" s="104" t="str">
        <f t="shared" ref="BR453:BR503" si="209">IF(AND(BQ453&gt;0,BP453&gt;0,BI453&lt;&gt;"",BJ453&lt;&gt;""),BQ453,"")</f>
        <v/>
      </c>
      <c r="BS453" s="303" t="str">
        <f t="shared" ref="BS453:BS503" si="210">IF(A453="6 Session",IF(BM453&gt;=4,BQ453,""),IF(A453="8 Session",IF(BM453&gt;=6,BQ453,""),""))</f>
        <v/>
      </c>
      <c r="BT453" s="104"/>
      <c r="BU453" s="68" t="str">
        <f t="shared" si="188"/>
        <v/>
      </c>
      <c r="BV453" s="91" t="str">
        <f t="shared" si="189"/>
        <v/>
      </c>
      <c r="BW453" s="91" t="str">
        <f t="shared" si="190"/>
        <v/>
      </c>
      <c r="BX453" s="91" t="str">
        <f t="shared" si="191"/>
        <v/>
      </c>
      <c r="BY453" s="91" t="str">
        <f t="shared" si="192"/>
        <v/>
      </c>
    </row>
    <row r="454" spans="1:77" x14ac:dyDescent="0.35">
      <c r="A454" s="73">
        <f>'Student Tracking'!A453</f>
        <v>0</v>
      </c>
      <c r="B454" s="73">
        <f>'Student Tracking'!B453</f>
        <v>0</v>
      </c>
      <c r="C454" s="74">
        <f>'Student Tracking'!D453</f>
        <v>0</v>
      </c>
      <c r="D454" s="184" t="str">
        <f>IF('Student Tracking'!E453,'Student Tracking'!E453,"")</f>
        <v/>
      </c>
      <c r="E454" s="184" t="str">
        <f>IF('Student Tracking'!F453,'Student Tracking'!F453,"")</f>
        <v/>
      </c>
      <c r="F454" s="181"/>
      <c r="G454" s="39"/>
      <c r="H454" s="39"/>
      <c r="I454" s="39"/>
      <c r="J454" s="39"/>
      <c r="K454" s="39"/>
      <c r="L454" s="39"/>
      <c r="M454" s="39"/>
      <c r="N454" s="39"/>
      <c r="O454" s="39"/>
      <c r="P454" s="39"/>
      <c r="Q454" s="39"/>
      <c r="R454" s="39"/>
      <c r="S454" s="39"/>
      <c r="T454" s="39"/>
      <c r="U454" s="39"/>
      <c r="V454" s="39"/>
      <c r="W454" s="39"/>
      <c r="X454" s="39"/>
      <c r="Y454" s="39"/>
      <c r="Z454" s="39"/>
      <c r="AA454" s="181"/>
      <c r="AB454" s="39"/>
      <c r="AC454" s="39"/>
      <c r="AD454" s="39"/>
      <c r="AE454" s="39"/>
      <c r="AF454" s="39"/>
      <c r="AG454" s="39"/>
      <c r="AH454" s="39"/>
      <c r="AI454" s="39"/>
      <c r="AJ454" s="39"/>
      <c r="AK454" s="39"/>
      <c r="AL454" s="39"/>
      <c r="AM454" s="39"/>
      <c r="AN454" s="39"/>
      <c r="AO454" s="39"/>
      <c r="AP454" s="39"/>
      <c r="AQ454" s="39"/>
      <c r="AR454" s="39"/>
      <c r="AS454" s="39"/>
      <c r="AT454" s="39"/>
      <c r="AU454" s="39"/>
      <c r="AW454" s="145" t="str">
        <f t="shared" si="193"/>
        <v/>
      </c>
      <c r="AX454" s="146" t="str">
        <f t="shared" si="194"/>
        <v/>
      </c>
      <c r="AY454" s="147" t="str">
        <f t="shared" si="195"/>
        <v xml:space="preserve"> </v>
      </c>
      <c r="AZ454" s="145" t="str">
        <f t="shared" si="196"/>
        <v/>
      </c>
      <c r="BA454" s="146" t="str">
        <f t="shared" si="197"/>
        <v/>
      </c>
      <c r="BB454" s="147" t="str">
        <f t="shared" si="198"/>
        <v xml:space="preserve"> </v>
      </c>
      <c r="BC454" s="145" t="str">
        <f t="shared" si="199"/>
        <v/>
      </c>
      <c r="BD454" s="146" t="str">
        <f t="shared" si="200"/>
        <v/>
      </c>
      <c r="BE454" s="147" t="str">
        <f t="shared" si="201"/>
        <v xml:space="preserve"> </v>
      </c>
      <c r="BF454" s="145" t="str">
        <f t="shared" si="202"/>
        <v/>
      </c>
      <c r="BG454" s="146" t="str">
        <f t="shared" si="203"/>
        <v/>
      </c>
      <c r="BH454" s="148" t="str">
        <f t="shared" si="204"/>
        <v xml:space="preserve"> </v>
      </c>
      <c r="BI454" s="69" t="str">
        <f t="shared" si="205"/>
        <v/>
      </c>
      <c r="BJ454" s="70" t="str">
        <f t="shared" si="206"/>
        <v/>
      </c>
      <c r="BK454" s="142" t="str">
        <f t="shared" si="207"/>
        <v xml:space="preserve"> </v>
      </c>
      <c r="BL454" s="104"/>
      <c r="BM454" s="68">
        <f>COUNTIF('Student Tracking'!G453:N453,"&gt;=1")</f>
        <v>0</v>
      </c>
      <c r="BN454" s="104">
        <f>COUNTIF('Student Tracking'!G453:N453,"0")</f>
        <v>0</v>
      </c>
      <c r="BO454" s="85">
        <f t="shared" si="208"/>
        <v>0</v>
      </c>
      <c r="BP454" s="104" t="str">
        <f t="shared" si="186"/>
        <v/>
      </c>
      <c r="BQ454" s="104" t="str">
        <f t="shared" si="187"/>
        <v/>
      </c>
      <c r="BR454" s="104" t="str">
        <f t="shared" si="209"/>
        <v/>
      </c>
      <c r="BS454" s="303" t="str">
        <f t="shared" si="210"/>
        <v/>
      </c>
      <c r="BT454" s="104"/>
      <c r="BU454" s="68" t="str">
        <f t="shared" si="188"/>
        <v/>
      </c>
      <c r="BV454" s="91" t="str">
        <f t="shared" si="189"/>
        <v/>
      </c>
      <c r="BW454" s="91" t="str">
        <f t="shared" si="190"/>
        <v/>
      </c>
      <c r="BX454" s="91" t="str">
        <f t="shared" si="191"/>
        <v/>
      </c>
      <c r="BY454" s="91" t="str">
        <f t="shared" si="192"/>
        <v/>
      </c>
    </row>
    <row r="455" spans="1:77" x14ac:dyDescent="0.35">
      <c r="A455" s="73">
        <f>'Student Tracking'!A454</f>
        <v>0</v>
      </c>
      <c r="B455" s="73">
        <f>'Student Tracking'!B454</f>
        <v>0</v>
      </c>
      <c r="C455" s="74">
        <f>'Student Tracking'!D454</f>
        <v>0</v>
      </c>
      <c r="D455" s="184" t="str">
        <f>IF('Student Tracking'!E454,'Student Tracking'!E454,"")</f>
        <v/>
      </c>
      <c r="E455" s="184" t="str">
        <f>IF('Student Tracking'!F454,'Student Tracking'!F454,"")</f>
        <v/>
      </c>
      <c r="F455" s="182"/>
      <c r="G455" s="40"/>
      <c r="H455" s="40"/>
      <c r="I455" s="40"/>
      <c r="J455" s="40"/>
      <c r="K455" s="40"/>
      <c r="L455" s="40"/>
      <c r="M455" s="40"/>
      <c r="N455" s="40"/>
      <c r="O455" s="40"/>
      <c r="P455" s="40"/>
      <c r="Q455" s="40"/>
      <c r="R455" s="40"/>
      <c r="S455" s="40"/>
      <c r="T455" s="40"/>
      <c r="U455" s="40"/>
      <c r="V455" s="40"/>
      <c r="W455" s="40"/>
      <c r="X455" s="40"/>
      <c r="Y455" s="40"/>
      <c r="Z455" s="40"/>
      <c r="AA455" s="182"/>
      <c r="AB455" s="40"/>
      <c r="AC455" s="40"/>
      <c r="AD455" s="40"/>
      <c r="AE455" s="40"/>
      <c r="AF455" s="40"/>
      <c r="AG455" s="40"/>
      <c r="AH455" s="40"/>
      <c r="AI455" s="40"/>
      <c r="AJ455" s="40"/>
      <c r="AK455" s="40"/>
      <c r="AL455" s="40"/>
      <c r="AM455" s="40"/>
      <c r="AN455" s="40"/>
      <c r="AO455" s="40"/>
      <c r="AP455" s="40"/>
      <c r="AQ455" s="40"/>
      <c r="AR455" s="40"/>
      <c r="AS455" s="40"/>
      <c r="AT455" s="40"/>
      <c r="AU455" s="40"/>
      <c r="AW455" s="145" t="str">
        <f t="shared" si="193"/>
        <v/>
      </c>
      <c r="AX455" s="146" t="str">
        <f t="shared" si="194"/>
        <v/>
      </c>
      <c r="AY455" s="147" t="str">
        <f t="shared" si="195"/>
        <v xml:space="preserve"> </v>
      </c>
      <c r="AZ455" s="145" t="str">
        <f t="shared" si="196"/>
        <v/>
      </c>
      <c r="BA455" s="146" t="str">
        <f t="shared" si="197"/>
        <v/>
      </c>
      <c r="BB455" s="147" t="str">
        <f t="shared" si="198"/>
        <v xml:space="preserve"> </v>
      </c>
      <c r="BC455" s="145" t="str">
        <f t="shared" si="199"/>
        <v/>
      </c>
      <c r="BD455" s="146" t="str">
        <f t="shared" si="200"/>
        <v/>
      </c>
      <c r="BE455" s="147" t="str">
        <f t="shared" si="201"/>
        <v xml:space="preserve"> </v>
      </c>
      <c r="BF455" s="145" t="str">
        <f t="shared" si="202"/>
        <v/>
      </c>
      <c r="BG455" s="146" t="str">
        <f t="shared" si="203"/>
        <v/>
      </c>
      <c r="BH455" s="148" t="str">
        <f t="shared" si="204"/>
        <v xml:space="preserve"> </v>
      </c>
      <c r="BI455" s="69" t="str">
        <f t="shared" si="205"/>
        <v/>
      </c>
      <c r="BJ455" s="70" t="str">
        <f t="shared" si="206"/>
        <v/>
      </c>
      <c r="BK455" s="142" t="str">
        <f t="shared" si="207"/>
        <v xml:space="preserve"> </v>
      </c>
      <c r="BL455" s="104"/>
      <c r="BM455" s="68">
        <f>COUNTIF('Student Tracking'!G454:N454,"&gt;=1")</f>
        <v>0</v>
      </c>
      <c r="BN455" s="104">
        <f>COUNTIF('Student Tracking'!G454:N454,"0")</f>
        <v>0</v>
      </c>
      <c r="BO455" s="85">
        <f t="shared" si="208"/>
        <v>0</v>
      </c>
      <c r="BP455" s="104" t="str">
        <f t="shared" si="186"/>
        <v/>
      </c>
      <c r="BQ455" s="104" t="str">
        <f t="shared" si="187"/>
        <v/>
      </c>
      <c r="BR455" s="104" t="str">
        <f t="shared" si="209"/>
        <v/>
      </c>
      <c r="BS455" s="303" t="str">
        <f t="shared" si="210"/>
        <v/>
      </c>
      <c r="BT455" s="104"/>
      <c r="BU455" s="68" t="str">
        <f t="shared" si="188"/>
        <v/>
      </c>
      <c r="BV455" s="91" t="str">
        <f t="shared" si="189"/>
        <v/>
      </c>
      <c r="BW455" s="91" t="str">
        <f t="shared" si="190"/>
        <v/>
      </c>
      <c r="BX455" s="91" t="str">
        <f t="shared" si="191"/>
        <v/>
      </c>
      <c r="BY455" s="91" t="str">
        <f t="shared" si="192"/>
        <v/>
      </c>
    </row>
    <row r="456" spans="1:77" x14ac:dyDescent="0.35">
      <c r="A456" s="73">
        <f>'Student Tracking'!A455</f>
        <v>0</v>
      </c>
      <c r="B456" s="73">
        <f>'Student Tracking'!B455</f>
        <v>0</v>
      </c>
      <c r="C456" s="74">
        <f>'Student Tracking'!D455</f>
        <v>0</v>
      </c>
      <c r="D456" s="184" t="str">
        <f>IF('Student Tracking'!E455,'Student Tracking'!E455,"")</f>
        <v/>
      </c>
      <c r="E456" s="184" t="str">
        <f>IF('Student Tracking'!F455,'Student Tracking'!F455,"")</f>
        <v/>
      </c>
      <c r="F456" s="181"/>
      <c r="G456" s="39"/>
      <c r="H456" s="39"/>
      <c r="I456" s="39"/>
      <c r="J456" s="39"/>
      <c r="K456" s="39"/>
      <c r="L456" s="39"/>
      <c r="M456" s="39"/>
      <c r="N456" s="39"/>
      <c r="O456" s="39"/>
      <c r="P456" s="39"/>
      <c r="Q456" s="39"/>
      <c r="R456" s="39"/>
      <c r="S456" s="39"/>
      <c r="T456" s="39"/>
      <c r="U456" s="39"/>
      <c r="V456" s="39"/>
      <c r="W456" s="39"/>
      <c r="X456" s="39"/>
      <c r="Y456" s="39"/>
      <c r="Z456" s="39"/>
      <c r="AA456" s="181"/>
      <c r="AB456" s="39"/>
      <c r="AC456" s="39"/>
      <c r="AD456" s="39"/>
      <c r="AE456" s="39"/>
      <c r="AF456" s="39"/>
      <c r="AG456" s="39"/>
      <c r="AH456" s="39"/>
      <c r="AI456" s="39"/>
      <c r="AJ456" s="39"/>
      <c r="AK456" s="39"/>
      <c r="AL456" s="39"/>
      <c r="AM456" s="39"/>
      <c r="AN456" s="39"/>
      <c r="AO456" s="39"/>
      <c r="AP456" s="39"/>
      <c r="AQ456" s="39"/>
      <c r="AR456" s="39"/>
      <c r="AS456" s="39"/>
      <c r="AT456" s="39"/>
      <c r="AU456" s="39"/>
      <c r="AW456" s="145" t="str">
        <f t="shared" si="193"/>
        <v/>
      </c>
      <c r="AX456" s="146" t="str">
        <f t="shared" si="194"/>
        <v/>
      </c>
      <c r="AY456" s="147" t="str">
        <f t="shared" si="195"/>
        <v xml:space="preserve"> </v>
      </c>
      <c r="AZ456" s="145" t="str">
        <f t="shared" si="196"/>
        <v/>
      </c>
      <c r="BA456" s="146" t="str">
        <f t="shared" si="197"/>
        <v/>
      </c>
      <c r="BB456" s="147" t="str">
        <f t="shared" si="198"/>
        <v xml:space="preserve"> </v>
      </c>
      <c r="BC456" s="145" t="str">
        <f t="shared" si="199"/>
        <v/>
      </c>
      <c r="BD456" s="146" t="str">
        <f t="shared" si="200"/>
        <v/>
      </c>
      <c r="BE456" s="147" t="str">
        <f t="shared" si="201"/>
        <v xml:space="preserve"> </v>
      </c>
      <c r="BF456" s="145" t="str">
        <f t="shared" si="202"/>
        <v/>
      </c>
      <c r="BG456" s="146" t="str">
        <f t="shared" si="203"/>
        <v/>
      </c>
      <c r="BH456" s="148" t="str">
        <f t="shared" si="204"/>
        <v xml:space="preserve"> </v>
      </c>
      <c r="BI456" s="69" t="str">
        <f t="shared" si="205"/>
        <v/>
      </c>
      <c r="BJ456" s="70" t="str">
        <f t="shared" si="206"/>
        <v/>
      </c>
      <c r="BK456" s="142" t="str">
        <f t="shared" si="207"/>
        <v xml:space="preserve"> </v>
      </c>
      <c r="BL456" s="104"/>
      <c r="BM456" s="68">
        <f>COUNTIF('Student Tracking'!G455:N455,"&gt;=1")</f>
        <v>0</v>
      </c>
      <c r="BN456" s="104">
        <f>COUNTIF('Student Tracking'!G455:N455,"0")</f>
        <v>0</v>
      </c>
      <c r="BO456" s="85">
        <f t="shared" si="208"/>
        <v>0</v>
      </c>
      <c r="BP456" s="104" t="str">
        <f t="shared" si="186"/>
        <v/>
      </c>
      <c r="BQ456" s="104" t="str">
        <f t="shared" si="187"/>
        <v/>
      </c>
      <c r="BR456" s="104" t="str">
        <f t="shared" si="209"/>
        <v/>
      </c>
      <c r="BS456" s="303" t="str">
        <f t="shared" si="210"/>
        <v/>
      </c>
      <c r="BT456" s="104"/>
      <c r="BU456" s="68" t="str">
        <f t="shared" si="188"/>
        <v/>
      </c>
      <c r="BV456" s="91" t="str">
        <f t="shared" si="189"/>
        <v/>
      </c>
      <c r="BW456" s="91" t="str">
        <f t="shared" si="190"/>
        <v/>
      </c>
      <c r="BX456" s="91" t="str">
        <f t="shared" si="191"/>
        <v/>
      </c>
      <c r="BY456" s="91" t="str">
        <f t="shared" si="192"/>
        <v/>
      </c>
    </row>
    <row r="457" spans="1:77" x14ac:dyDescent="0.35">
      <c r="A457" s="73">
        <f>'Student Tracking'!A456</f>
        <v>0</v>
      </c>
      <c r="B457" s="73">
        <f>'Student Tracking'!B456</f>
        <v>0</v>
      </c>
      <c r="C457" s="74">
        <f>'Student Tracking'!D456</f>
        <v>0</v>
      </c>
      <c r="D457" s="184" t="str">
        <f>IF('Student Tracking'!E456,'Student Tracking'!E456,"")</f>
        <v/>
      </c>
      <c r="E457" s="184" t="str">
        <f>IF('Student Tracking'!F456,'Student Tracking'!F456,"")</f>
        <v/>
      </c>
      <c r="F457" s="182"/>
      <c r="G457" s="40"/>
      <c r="H457" s="40"/>
      <c r="I457" s="40"/>
      <c r="J457" s="40"/>
      <c r="K457" s="40"/>
      <c r="L457" s="40"/>
      <c r="M457" s="40"/>
      <c r="N457" s="40"/>
      <c r="O457" s="40"/>
      <c r="P457" s="40"/>
      <c r="Q457" s="40"/>
      <c r="R457" s="40"/>
      <c r="S457" s="40"/>
      <c r="T457" s="40"/>
      <c r="U457" s="40"/>
      <c r="V457" s="40"/>
      <c r="W457" s="40"/>
      <c r="X457" s="40"/>
      <c r="Y457" s="40"/>
      <c r="Z457" s="40"/>
      <c r="AA457" s="182"/>
      <c r="AB457" s="40"/>
      <c r="AC457" s="40"/>
      <c r="AD457" s="40"/>
      <c r="AE457" s="40"/>
      <c r="AF457" s="40"/>
      <c r="AG457" s="40"/>
      <c r="AH457" s="40"/>
      <c r="AI457" s="40"/>
      <c r="AJ457" s="40"/>
      <c r="AK457" s="40"/>
      <c r="AL457" s="40"/>
      <c r="AM457" s="40"/>
      <c r="AN457" s="40"/>
      <c r="AO457" s="40"/>
      <c r="AP457" s="40"/>
      <c r="AQ457" s="40"/>
      <c r="AR457" s="40"/>
      <c r="AS457" s="40"/>
      <c r="AT457" s="40"/>
      <c r="AU457" s="40"/>
      <c r="AW457" s="145" t="str">
        <f t="shared" si="193"/>
        <v/>
      </c>
      <c r="AX457" s="146" t="str">
        <f t="shared" si="194"/>
        <v/>
      </c>
      <c r="AY457" s="147" t="str">
        <f t="shared" si="195"/>
        <v xml:space="preserve"> </v>
      </c>
      <c r="AZ457" s="145" t="str">
        <f t="shared" si="196"/>
        <v/>
      </c>
      <c r="BA457" s="146" t="str">
        <f t="shared" si="197"/>
        <v/>
      </c>
      <c r="BB457" s="147" t="str">
        <f t="shared" si="198"/>
        <v xml:space="preserve"> </v>
      </c>
      <c r="BC457" s="145" t="str">
        <f t="shared" si="199"/>
        <v/>
      </c>
      <c r="BD457" s="146" t="str">
        <f t="shared" si="200"/>
        <v/>
      </c>
      <c r="BE457" s="147" t="str">
        <f t="shared" si="201"/>
        <v xml:space="preserve"> </v>
      </c>
      <c r="BF457" s="145" t="str">
        <f t="shared" si="202"/>
        <v/>
      </c>
      <c r="BG457" s="146" t="str">
        <f t="shared" si="203"/>
        <v/>
      </c>
      <c r="BH457" s="148" t="str">
        <f t="shared" si="204"/>
        <v xml:space="preserve"> </v>
      </c>
      <c r="BI457" s="69" t="str">
        <f t="shared" si="205"/>
        <v/>
      </c>
      <c r="BJ457" s="70" t="str">
        <f t="shared" si="206"/>
        <v/>
      </c>
      <c r="BK457" s="142" t="str">
        <f t="shared" si="207"/>
        <v xml:space="preserve"> </v>
      </c>
      <c r="BL457" s="104"/>
      <c r="BM457" s="68">
        <f>COUNTIF('Student Tracking'!G456:N456,"&gt;=1")</f>
        <v>0</v>
      </c>
      <c r="BN457" s="104">
        <f>COUNTIF('Student Tracking'!G456:N456,"0")</f>
        <v>0</v>
      </c>
      <c r="BO457" s="85">
        <f t="shared" si="208"/>
        <v>0</v>
      </c>
      <c r="BP457" s="104" t="str">
        <f t="shared" si="186"/>
        <v/>
      </c>
      <c r="BQ457" s="104" t="str">
        <f t="shared" si="187"/>
        <v/>
      </c>
      <c r="BR457" s="104" t="str">
        <f t="shared" si="209"/>
        <v/>
      </c>
      <c r="BS457" s="303" t="str">
        <f t="shared" si="210"/>
        <v/>
      </c>
      <c r="BT457" s="104"/>
      <c r="BU457" s="68" t="str">
        <f t="shared" si="188"/>
        <v/>
      </c>
      <c r="BV457" s="91" t="str">
        <f t="shared" si="189"/>
        <v/>
      </c>
      <c r="BW457" s="91" t="str">
        <f t="shared" si="190"/>
        <v/>
      </c>
      <c r="BX457" s="91" t="str">
        <f t="shared" si="191"/>
        <v/>
      </c>
      <c r="BY457" s="91" t="str">
        <f t="shared" si="192"/>
        <v/>
      </c>
    </row>
    <row r="458" spans="1:77" x14ac:dyDescent="0.35">
      <c r="A458" s="73">
        <f>'Student Tracking'!A457</f>
        <v>0</v>
      </c>
      <c r="B458" s="73">
        <f>'Student Tracking'!B457</f>
        <v>0</v>
      </c>
      <c r="C458" s="74">
        <f>'Student Tracking'!D457</f>
        <v>0</v>
      </c>
      <c r="D458" s="184" t="str">
        <f>IF('Student Tracking'!E457,'Student Tracking'!E457,"")</f>
        <v/>
      </c>
      <c r="E458" s="184" t="str">
        <f>IF('Student Tracking'!F457,'Student Tracking'!F457,"")</f>
        <v/>
      </c>
      <c r="F458" s="181"/>
      <c r="G458" s="39"/>
      <c r="H458" s="39"/>
      <c r="I458" s="39"/>
      <c r="J458" s="39"/>
      <c r="K458" s="39"/>
      <c r="L458" s="39"/>
      <c r="M458" s="39"/>
      <c r="N458" s="39"/>
      <c r="O458" s="39"/>
      <c r="P458" s="39"/>
      <c r="Q458" s="39"/>
      <c r="R458" s="39"/>
      <c r="S458" s="39"/>
      <c r="T458" s="39"/>
      <c r="U458" s="39"/>
      <c r="V458" s="39"/>
      <c r="W458" s="39"/>
      <c r="X458" s="39"/>
      <c r="Y458" s="39"/>
      <c r="Z458" s="39"/>
      <c r="AA458" s="181"/>
      <c r="AB458" s="39"/>
      <c r="AC458" s="39"/>
      <c r="AD458" s="39"/>
      <c r="AE458" s="39"/>
      <c r="AF458" s="39"/>
      <c r="AG458" s="39"/>
      <c r="AH458" s="39"/>
      <c r="AI458" s="39"/>
      <c r="AJ458" s="39"/>
      <c r="AK458" s="39"/>
      <c r="AL458" s="39"/>
      <c r="AM458" s="39"/>
      <c r="AN458" s="39"/>
      <c r="AO458" s="39"/>
      <c r="AP458" s="39"/>
      <c r="AQ458" s="39"/>
      <c r="AR458" s="39"/>
      <c r="AS458" s="39"/>
      <c r="AT458" s="39"/>
      <c r="AU458" s="39"/>
      <c r="AW458" s="145" t="str">
        <f t="shared" si="193"/>
        <v/>
      </c>
      <c r="AX458" s="146" t="str">
        <f t="shared" si="194"/>
        <v/>
      </c>
      <c r="AY458" s="147" t="str">
        <f t="shared" si="195"/>
        <v xml:space="preserve"> </v>
      </c>
      <c r="AZ458" s="145" t="str">
        <f t="shared" si="196"/>
        <v/>
      </c>
      <c r="BA458" s="146" t="str">
        <f t="shared" si="197"/>
        <v/>
      </c>
      <c r="BB458" s="147" t="str">
        <f t="shared" si="198"/>
        <v xml:space="preserve"> </v>
      </c>
      <c r="BC458" s="145" t="str">
        <f t="shared" si="199"/>
        <v/>
      </c>
      <c r="BD458" s="146" t="str">
        <f t="shared" si="200"/>
        <v/>
      </c>
      <c r="BE458" s="147" t="str">
        <f t="shared" si="201"/>
        <v xml:space="preserve"> </v>
      </c>
      <c r="BF458" s="145" t="str">
        <f t="shared" si="202"/>
        <v/>
      </c>
      <c r="BG458" s="146" t="str">
        <f t="shared" si="203"/>
        <v/>
      </c>
      <c r="BH458" s="148" t="str">
        <f t="shared" si="204"/>
        <v xml:space="preserve"> </v>
      </c>
      <c r="BI458" s="69" t="str">
        <f t="shared" si="205"/>
        <v/>
      </c>
      <c r="BJ458" s="70" t="str">
        <f t="shared" si="206"/>
        <v/>
      </c>
      <c r="BK458" s="142" t="str">
        <f t="shared" si="207"/>
        <v xml:space="preserve"> </v>
      </c>
      <c r="BL458" s="104"/>
      <c r="BM458" s="68">
        <f>COUNTIF('Student Tracking'!G457:N457,"&gt;=1")</f>
        <v>0</v>
      </c>
      <c r="BN458" s="104">
        <f>COUNTIF('Student Tracking'!G457:N457,"0")</f>
        <v>0</v>
      </c>
      <c r="BO458" s="85">
        <f t="shared" si="208"/>
        <v>0</v>
      </c>
      <c r="BP458" s="104" t="str">
        <f t="shared" si="186"/>
        <v/>
      </c>
      <c r="BQ458" s="104" t="str">
        <f t="shared" si="187"/>
        <v/>
      </c>
      <c r="BR458" s="104" t="str">
        <f t="shared" si="209"/>
        <v/>
      </c>
      <c r="BS458" s="303" t="str">
        <f t="shared" si="210"/>
        <v/>
      </c>
      <c r="BT458" s="104"/>
      <c r="BU458" s="68" t="str">
        <f t="shared" si="188"/>
        <v/>
      </c>
      <c r="BV458" s="91" t="str">
        <f t="shared" si="189"/>
        <v/>
      </c>
      <c r="BW458" s="91" t="str">
        <f t="shared" si="190"/>
        <v/>
      </c>
      <c r="BX458" s="91" t="str">
        <f t="shared" si="191"/>
        <v/>
      </c>
      <c r="BY458" s="91" t="str">
        <f t="shared" si="192"/>
        <v/>
      </c>
    </row>
    <row r="459" spans="1:77" x14ac:dyDescent="0.35">
      <c r="A459" s="73">
        <f>'Student Tracking'!A458</f>
        <v>0</v>
      </c>
      <c r="B459" s="73">
        <f>'Student Tracking'!B458</f>
        <v>0</v>
      </c>
      <c r="C459" s="74">
        <f>'Student Tracking'!D458</f>
        <v>0</v>
      </c>
      <c r="D459" s="184" t="str">
        <f>IF('Student Tracking'!E458,'Student Tracking'!E458,"")</f>
        <v/>
      </c>
      <c r="E459" s="184" t="str">
        <f>IF('Student Tracking'!F458,'Student Tracking'!F458,"")</f>
        <v/>
      </c>
      <c r="F459" s="182"/>
      <c r="G459" s="40"/>
      <c r="H459" s="40"/>
      <c r="I459" s="40"/>
      <c r="J459" s="40"/>
      <c r="K459" s="40"/>
      <c r="L459" s="40"/>
      <c r="M459" s="40"/>
      <c r="N459" s="40"/>
      <c r="O459" s="40"/>
      <c r="P459" s="40"/>
      <c r="Q459" s="40"/>
      <c r="R459" s="40"/>
      <c r="S459" s="40"/>
      <c r="T459" s="40"/>
      <c r="U459" s="40"/>
      <c r="V459" s="40"/>
      <c r="W459" s="40"/>
      <c r="X459" s="40"/>
      <c r="Y459" s="40"/>
      <c r="Z459" s="40"/>
      <c r="AA459" s="182"/>
      <c r="AB459" s="40"/>
      <c r="AC459" s="40"/>
      <c r="AD459" s="40"/>
      <c r="AE459" s="40"/>
      <c r="AF459" s="40"/>
      <c r="AG459" s="40"/>
      <c r="AH459" s="40"/>
      <c r="AI459" s="40"/>
      <c r="AJ459" s="40"/>
      <c r="AK459" s="40"/>
      <c r="AL459" s="40"/>
      <c r="AM459" s="40"/>
      <c r="AN459" s="40"/>
      <c r="AO459" s="40"/>
      <c r="AP459" s="40"/>
      <c r="AQ459" s="40"/>
      <c r="AR459" s="40"/>
      <c r="AS459" s="40"/>
      <c r="AT459" s="40"/>
      <c r="AU459" s="40"/>
      <c r="AW459" s="145" t="str">
        <f t="shared" si="193"/>
        <v/>
      </c>
      <c r="AX459" s="146" t="str">
        <f t="shared" si="194"/>
        <v/>
      </c>
      <c r="AY459" s="147" t="str">
        <f t="shared" si="195"/>
        <v xml:space="preserve"> </v>
      </c>
      <c r="AZ459" s="145" t="str">
        <f t="shared" si="196"/>
        <v/>
      </c>
      <c r="BA459" s="146" t="str">
        <f t="shared" si="197"/>
        <v/>
      </c>
      <c r="BB459" s="147" t="str">
        <f t="shared" si="198"/>
        <v xml:space="preserve"> </v>
      </c>
      <c r="BC459" s="145" t="str">
        <f t="shared" si="199"/>
        <v/>
      </c>
      <c r="BD459" s="146" t="str">
        <f t="shared" si="200"/>
        <v/>
      </c>
      <c r="BE459" s="147" t="str">
        <f t="shared" si="201"/>
        <v xml:space="preserve"> </v>
      </c>
      <c r="BF459" s="145" t="str">
        <f t="shared" si="202"/>
        <v/>
      </c>
      <c r="BG459" s="146" t="str">
        <f t="shared" si="203"/>
        <v/>
      </c>
      <c r="BH459" s="148" t="str">
        <f t="shared" si="204"/>
        <v xml:space="preserve"> </v>
      </c>
      <c r="BI459" s="69" t="str">
        <f t="shared" si="205"/>
        <v/>
      </c>
      <c r="BJ459" s="70" t="str">
        <f t="shared" si="206"/>
        <v/>
      </c>
      <c r="BK459" s="142" t="str">
        <f t="shared" si="207"/>
        <v xml:space="preserve"> </v>
      </c>
      <c r="BL459" s="104"/>
      <c r="BM459" s="68">
        <f>COUNTIF('Student Tracking'!G458:N458,"&gt;=1")</f>
        <v>0</v>
      </c>
      <c r="BN459" s="104">
        <f>COUNTIF('Student Tracking'!G458:N458,"0")</f>
        <v>0</v>
      </c>
      <c r="BO459" s="85">
        <f t="shared" si="208"/>
        <v>0</v>
      </c>
      <c r="BP459" s="104" t="str">
        <f t="shared" si="186"/>
        <v/>
      </c>
      <c r="BQ459" s="104" t="str">
        <f t="shared" si="187"/>
        <v/>
      </c>
      <c r="BR459" s="104" t="str">
        <f t="shared" si="209"/>
        <v/>
      </c>
      <c r="BS459" s="303" t="str">
        <f t="shared" si="210"/>
        <v/>
      </c>
      <c r="BT459" s="104"/>
      <c r="BU459" s="68" t="str">
        <f t="shared" si="188"/>
        <v/>
      </c>
      <c r="BV459" s="91" t="str">
        <f t="shared" si="189"/>
        <v/>
      </c>
      <c r="BW459" s="91" t="str">
        <f t="shared" si="190"/>
        <v/>
      </c>
      <c r="BX459" s="91" t="str">
        <f t="shared" si="191"/>
        <v/>
      </c>
      <c r="BY459" s="91" t="str">
        <f t="shared" si="192"/>
        <v/>
      </c>
    </row>
    <row r="460" spans="1:77" x14ac:dyDescent="0.35">
      <c r="A460" s="73">
        <f>'Student Tracking'!A459</f>
        <v>0</v>
      </c>
      <c r="B460" s="73">
        <f>'Student Tracking'!B459</f>
        <v>0</v>
      </c>
      <c r="C460" s="74">
        <f>'Student Tracking'!D459</f>
        <v>0</v>
      </c>
      <c r="D460" s="184" t="str">
        <f>IF('Student Tracking'!E459,'Student Tracking'!E459,"")</f>
        <v/>
      </c>
      <c r="E460" s="184" t="str">
        <f>IF('Student Tracking'!F459,'Student Tracking'!F459,"")</f>
        <v/>
      </c>
      <c r="F460" s="181"/>
      <c r="G460" s="39"/>
      <c r="H460" s="39"/>
      <c r="I460" s="39"/>
      <c r="J460" s="39"/>
      <c r="K460" s="39"/>
      <c r="L460" s="39"/>
      <c r="M460" s="39"/>
      <c r="N460" s="39"/>
      <c r="O460" s="39"/>
      <c r="P460" s="39"/>
      <c r="Q460" s="39"/>
      <c r="R460" s="39"/>
      <c r="S460" s="39"/>
      <c r="T460" s="39"/>
      <c r="U460" s="39"/>
      <c r="V460" s="39"/>
      <c r="W460" s="39"/>
      <c r="X460" s="39"/>
      <c r="Y460" s="39"/>
      <c r="Z460" s="39"/>
      <c r="AA460" s="181"/>
      <c r="AB460" s="39"/>
      <c r="AC460" s="39"/>
      <c r="AD460" s="39"/>
      <c r="AE460" s="39"/>
      <c r="AF460" s="39"/>
      <c r="AG460" s="39"/>
      <c r="AH460" s="39"/>
      <c r="AI460" s="39"/>
      <c r="AJ460" s="39"/>
      <c r="AK460" s="39"/>
      <c r="AL460" s="39"/>
      <c r="AM460" s="39"/>
      <c r="AN460" s="39"/>
      <c r="AO460" s="39"/>
      <c r="AP460" s="39"/>
      <c r="AQ460" s="39"/>
      <c r="AR460" s="39"/>
      <c r="AS460" s="39"/>
      <c r="AT460" s="39"/>
      <c r="AU460" s="39"/>
      <c r="AW460" s="145" t="str">
        <f t="shared" si="193"/>
        <v/>
      </c>
      <c r="AX460" s="146" t="str">
        <f t="shared" si="194"/>
        <v/>
      </c>
      <c r="AY460" s="147" t="str">
        <f t="shared" si="195"/>
        <v xml:space="preserve"> </v>
      </c>
      <c r="AZ460" s="145" t="str">
        <f t="shared" si="196"/>
        <v/>
      </c>
      <c r="BA460" s="146" t="str">
        <f t="shared" si="197"/>
        <v/>
      </c>
      <c r="BB460" s="147" t="str">
        <f t="shared" si="198"/>
        <v xml:space="preserve"> </v>
      </c>
      <c r="BC460" s="145" t="str">
        <f t="shared" si="199"/>
        <v/>
      </c>
      <c r="BD460" s="146" t="str">
        <f t="shared" si="200"/>
        <v/>
      </c>
      <c r="BE460" s="147" t="str">
        <f t="shared" si="201"/>
        <v xml:space="preserve"> </v>
      </c>
      <c r="BF460" s="145" t="str">
        <f t="shared" si="202"/>
        <v/>
      </c>
      <c r="BG460" s="146" t="str">
        <f t="shared" si="203"/>
        <v/>
      </c>
      <c r="BH460" s="148" t="str">
        <f t="shared" si="204"/>
        <v xml:space="preserve"> </v>
      </c>
      <c r="BI460" s="69" t="str">
        <f t="shared" si="205"/>
        <v/>
      </c>
      <c r="BJ460" s="70" t="str">
        <f t="shared" si="206"/>
        <v/>
      </c>
      <c r="BK460" s="142" t="str">
        <f t="shared" si="207"/>
        <v xml:space="preserve"> </v>
      </c>
      <c r="BL460" s="104"/>
      <c r="BM460" s="68">
        <f>COUNTIF('Student Tracking'!G459:N459,"&gt;=1")</f>
        <v>0</v>
      </c>
      <c r="BN460" s="104">
        <f>COUNTIF('Student Tracking'!G459:N459,"0")</f>
        <v>0</v>
      </c>
      <c r="BO460" s="85">
        <f t="shared" si="208"/>
        <v>0</v>
      </c>
      <c r="BP460" s="104" t="str">
        <f t="shared" si="186"/>
        <v/>
      </c>
      <c r="BQ460" s="104" t="str">
        <f t="shared" si="187"/>
        <v/>
      </c>
      <c r="BR460" s="104" t="str">
        <f t="shared" si="209"/>
        <v/>
      </c>
      <c r="BS460" s="303" t="str">
        <f t="shared" si="210"/>
        <v/>
      </c>
      <c r="BT460" s="104"/>
      <c r="BU460" s="68" t="str">
        <f t="shared" si="188"/>
        <v/>
      </c>
      <c r="BV460" s="91" t="str">
        <f t="shared" si="189"/>
        <v/>
      </c>
      <c r="BW460" s="91" t="str">
        <f t="shared" si="190"/>
        <v/>
      </c>
      <c r="BX460" s="91" t="str">
        <f t="shared" si="191"/>
        <v/>
      </c>
      <c r="BY460" s="91" t="str">
        <f t="shared" si="192"/>
        <v/>
      </c>
    </row>
    <row r="461" spans="1:77" x14ac:dyDescent="0.35">
      <c r="A461" s="73">
        <f>'Student Tracking'!A460</f>
        <v>0</v>
      </c>
      <c r="B461" s="73">
        <f>'Student Tracking'!B460</f>
        <v>0</v>
      </c>
      <c r="C461" s="74">
        <f>'Student Tracking'!D460</f>
        <v>0</v>
      </c>
      <c r="D461" s="184" t="str">
        <f>IF('Student Tracking'!E460,'Student Tracking'!E460,"")</f>
        <v/>
      </c>
      <c r="E461" s="184" t="str">
        <f>IF('Student Tracking'!F460,'Student Tracking'!F460,"")</f>
        <v/>
      </c>
      <c r="F461" s="182"/>
      <c r="G461" s="40"/>
      <c r="H461" s="40"/>
      <c r="I461" s="40"/>
      <c r="J461" s="40"/>
      <c r="K461" s="40"/>
      <c r="L461" s="40"/>
      <c r="M461" s="40"/>
      <c r="N461" s="40"/>
      <c r="O461" s="40"/>
      <c r="P461" s="40"/>
      <c r="Q461" s="40"/>
      <c r="R461" s="40"/>
      <c r="S461" s="40"/>
      <c r="T461" s="40"/>
      <c r="U461" s="40"/>
      <c r="V461" s="40"/>
      <c r="W461" s="40"/>
      <c r="X461" s="40"/>
      <c r="Y461" s="40"/>
      <c r="Z461" s="40"/>
      <c r="AA461" s="182"/>
      <c r="AB461" s="40"/>
      <c r="AC461" s="40"/>
      <c r="AD461" s="40"/>
      <c r="AE461" s="40"/>
      <c r="AF461" s="40"/>
      <c r="AG461" s="40"/>
      <c r="AH461" s="40"/>
      <c r="AI461" s="40"/>
      <c r="AJ461" s="40"/>
      <c r="AK461" s="40"/>
      <c r="AL461" s="40"/>
      <c r="AM461" s="40"/>
      <c r="AN461" s="40"/>
      <c r="AO461" s="40"/>
      <c r="AP461" s="40"/>
      <c r="AQ461" s="40"/>
      <c r="AR461" s="40"/>
      <c r="AS461" s="40"/>
      <c r="AT461" s="40"/>
      <c r="AU461" s="40"/>
      <c r="AW461" s="145" t="str">
        <f t="shared" si="193"/>
        <v/>
      </c>
      <c r="AX461" s="146" t="str">
        <f t="shared" si="194"/>
        <v/>
      </c>
      <c r="AY461" s="147" t="str">
        <f t="shared" si="195"/>
        <v xml:space="preserve"> </v>
      </c>
      <c r="AZ461" s="145" t="str">
        <f t="shared" si="196"/>
        <v/>
      </c>
      <c r="BA461" s="146" t="str">
        <f t="shared" si="197"/>
        <v/>
      </c>
      <c r="BB461" s="147" t="str">
        <f t="shared" si="198"/>
        <v xml:space="preserve"> </v>
      </c>
      <c r="BC461" s="145" t="str">
        <f t="shared" si="199"/>
        <v/>
      </c>
      <c r="BD461" s="146" t="str">
        <f t="shared" si="200"/>
        <v/>
      </c>
      <c r="BE461" s="147" t="str">
        <f t="shared" si="201"/>
        <v xml:space="preserve"> </v>
      </c>
      <c r="BF461" s="145" t="str">
        <f t="shared" si="202"/>
        <v/>
      </c>
      <c r="BG461" s="146" t="str">
        <f t="shared" si="203"/>
        <v/>
      </c>
      <c r="BH461" s="148" t="str">
        <f t="shared" si="204"/>
        <v xml:space="preserve"> </v>
      </c>
      <c r="BI461" s="69" t="str">
        <f t="shared" si="205"/>
        <v/>
      </c>
      <c r="BJ461" s="70" t="str">
        <f t="shared" si="206"/>
        <v/>
      </c>
      <c r="BK461" s="142" t="str">
        <f t="shared" si="207"/>
        <v xml:space="preserve"> </v>
      </c>
      <c r="BL461" s="104"/>
      <c r="BM461" s="68">
        <f>COUNTIF('Student Tracking'!G460:N460,"&gt;=1")</f>
        <v>0</v>
      </c>
      <c r="BN461" s="104">
        <f>COUNTIF('Student Tracking'!G460:N460,"0")</f>
        <v>0</v>
      </c>
      <c r="BO461" s="85">
        <f t="shared" si="208"/>
        <v>0</v>
      </c>
      <c r="BP461" s="104" t="str">
        <f t="shared" si="186"/>
        <v/>
      </c>
      <c r="BQ461" s="104" t="str">
        <f t="shared" si="187"/>
        <v/>
      </c>
      <c r="BR461" s="104" t="str">
        <f t="shared" si="209"/>
        <v/>
      </c>
      <c r="BS461" s="303" t="str">
        <f t="shared" si="210"/>
        <v/>
      </c>
      <c r="BT461" s="104"/>
      <c r="BU461" s="68" t="str">
        <f t="shared" si="188"/>
        <v/>
      </c>
      <c r="BV461" s="91" t="str">
        <f t="shared" si="189"/>
        <v/>
      </c>
      <c r="BW461" s="91" t="str">
        <f t="shared" si="190"/>
        <v/>
      </c>
      <c r="BX461" s="91" t="str">
        <f t="shared" si="191"/>
        <v/>
      </c>
      <c r="BY461" s="91" t="str">
        <f t="shared" si="192"/>
        <v/>
      </c>
    </row>
    <row r="462" spans="1:77" x14ac:dyDescent="0.35">
      <c r="A462" s="73">
        <f>'Student Tracking'!A461</f>
        <v>0</v>
      </c>
      <c r="B462" s="73">
        <f>'Student Tracking'!B461</f>
        <v>0</v>
      </c>
      <c r="C462" s="74">
        <f>'Student Tracking'!D461</f>
        <v>0</v>
      </c>
      <c r="D462" s="184" t="str">
        <f>IF('Student Tracking'!E461,'Student Tracking'!E461,"")</f>
        <v/>
      </c>
      <c r="E462" s="184" t="str">
        <f>IF('Student Tracking'!F461,'Student Tracking'!F461,"")</f>
        <v/>
      </c>
      <c r="F462" s="181"/>
      <c r="G462" s="39"/>
      <c r="H462" s="39"/>
      <c r="I462" s="39"/>
      <c r="J462" s="39"/>
      <c r="K462" s="39"/>
      <c r="L462" s="39"/>
      <c r="M462" s="39"/>
      <c r="N462" s="39"/>
      <c r="O462" s="39"/>
      <c r="P462" s="39"/>
      <c r="Q462" s="39"/>
      <c r="R462" s="39"/>
      <c r="S462" s="39"/>
      <c r="T462" s="39"/>
      <c r="U462" s="39"/>
      <c r="V462" s="39"/>
      <c r="W462" s="39"/>
      <c r="X462" s="39"/>
      <c r="Y462" s="39"/>
      <c r="Z462" s="39"/>
      <c r="AA462" s="181"/>
      <c r="AB462" s="39"/>
      <c r="AC462" s="39"/>
      <c r="AD462" s="39"/>
      <c r="AE462" s="39"/>
      <c r="AF462" s="39"/>
      <c r="AG462" s="39"/>
      <c r="AH462" s="39"/>
      <c r="AI462" s="39"/>
      <c r="AJ462" s="39"/>
      <c r="AK462" s="39"/>
      <c r="AL462" s="39"/>
      <c r="AM462" s="39"/>
      <c r="AN462" s="39"/>
      <c r="AO462" s="39"/>
      <c r="AP462" s="39"/>
      <c r="AQ462" s="39"/>
      <c r="AR462" s="39"/>
      <c r="AS462" s="39"/>
      <c r="AT462" s="39"/>
      <c r="AU462" s="39"/>
      <c r="AW462" s="145" t="str">
        <f t="shared" si="193"/>
        <v/>
      </c>
      <c r="AX462" s="146" t="str">
        <f t="shared" si="194"/>
        <v/>
      </c>
      <c r="AY462" s="147" t="str">
        <f t="shared" si="195"/>
        <v xml:space="preserve"> </v>
      </c>
      <c r="AZ462" s="145" t="str">
        <f t="shared" si="196"/>
        <v/>
      </c>
      <c r="BA462" s="146" t="str">
        <f t="shared" si="197"/>
        <v/>
      </c>
      <c r="BB462" s="147" t="str">
        <f t="shared" si="198"/>
        <v xml:space="preserve"> </v>
      </c>
      <c r="BC462" s="145" t="str">
        <f t="shared" si="199"/>
        <v/>
      </c>
      <c r="BD462" s="146" t="str">
        <f t="shared" si="200"/>
        <v/>
      </c>
      <c r="BE462" s="147" t="str">
        <f t="shared" si="201"/>
        <v xml:space="preserve"> </v>
      </c>
      <c r="BF462" s="145" t="str">
        <f t="shared" si="202"/>
        <v/>
      </c>
      <c r="BG462" s="146" t="str">
        <f t="shared" si="203"/>
        <v/>
      </c>
      <c r="BH462" s="148" t="str">
        <f t="shared" si="204"/>
        <v xml:space="preserve"> </v>
      </c>
      <c r="BI462" s="69" t="str">
        <f t="shared" si="205"/>
        <v/>
      </c>
      <c r="BJ462" s="70" t="str">
        <f t="shared" si="206"/>
        <v/>
      </c>
      <c r="BK462" s="142" t="str">
        <f t="shared" si="207"/>
        <v xml:space="preserve"> </v>
      </c>
      <c r="BL462" s="104"/>
      <c r="BM462" s="68">
        <f>COUNTIF('Student Tracking'!G461:N461,"&gt;=1")</f>
        <v>0</v>
      </c>
      <c r="BN462" s="104">
        <f>COUNTIF('Student Tracking'!G461:N461,"0")</f>
        <v>0</v>
      </c>
      <c r="BO462" s="85">
        <f t="shared" si="208"/>
        <v>0</v>
      </c>
      <c r="BP462" s="104" t="str">
        <f t="shared" si="186"/>
        <v/>
      </c>
      <c r="BQ462" s="104" t="str">
        <f t="shared" si="187"/>
        <v/>
      </c>
      <c r="BR462" s="104" t="str">
        <f t="shared" si="209"/>
        <v/>
      </c>
      <c r="BS462" s="303" t="str">
        <f t="shared" si="210"/>
        <v/>
      </c>
      <c r="BT462" s="104"/>
      <c r="BU462" s="68" t="str">
        <f t="shared" si="188"/>
        <v/>
      </c>
      <c r="BV462" s="91" t="str">
        <f t="shared" si="189"/>
        <v/>
      </c>
      <c r="BW462" s="91" t="str">
        <f t="shared" si="190"/>
        <v/>
      </c>
      <c r="BX462" s="91" t="str">
        <f t="shared" si="191"/>
        <v/>
      </c>
      <c r="BY462" s="91" t="str">
        <f t="shared" si="192"/>
        <v/>
      </c>
    </row>
    <row r="463" spans="1:77" x14ac:dyDescent="0.35">
      <c r="A463" s="73">
        <f>'Student Tracking'!A462</f>
        <v>0</v>
      </c>
      <c r="B463" s="73">
        <f>'Student Tracking'!B462</f>
        <v>0</v>
      </c>
      <c r="C463" s="74">
        <f>'Student Tracking'!D462</f>
        <v>0</v>
      </c>
      <c r="D463" s="184" t="str">
        <f>IF('Student Tracking'!E462,'Student Tracking'!E462,"")</f>
        <v/>
      </c>
      <c r="E463" s="184" t="str">
        <f>IF('Student Tracking'!F462,'Student Tracking'!F462,"")</f>
        <v/>
      </c>
      <c r="F463" s="182"/>
      <c r="G463" s="40"/>
      <c r="H463" s="40"/>
      <c r="I463" s="40"/>
      <c r="J463" s="40"/>
      <c r="K463" s="40"/>
      <c r="L463" s="40"/>
      <c r="M463" s="40"/>
      <c r="N463" s="40"/>
      <c r="O463" s="40"/>
      <c r="P463" s="40"/>
      <c r="Q463" s="40"/>
      <c r="R463" s="40"/>
      <c r="S463" s="40"/>
      <c r="T463" s="40"/>
      <c r="U463" s="40"/>
      <c r="V463" s="40"/>
      <c r="W463" s="40"/>
      <c r="X463" s="40"/>
      <c r="Y463" s="40"/>
      <c r="Z463" s="40"/>
      <c r="AA463" s="182"/>
      <c r="AB463" s="40"/>
      <c r="AC463" s="40"/>
      <c r="AD463" s="40"/>
      <c r="AE463" s="40"/>
      <c r="AF463" s="40"/>
      <c r="AG463" s="40"/>
      <c r="AH463" s="40"/>
      <c r="AI463" s="40"/>
      <c r="AJ463" s="40"/>
      <c r="AK463" s="40"/>
      <c r="AL463" s="40"/>
      <c r="AM463" s="40"/>
      <c r="AN463" s="40"/>
      <c r="AO463" s="40"/>
      <c r="AP463" s="40"/>
      <c r="AQ463" s="40"/>
      <c r="AR463" s="40"/>
      <c r="AS463" s="40"/>
      <c r="AT463" s="40"/>
      <c r="AU463" s="40"/>
      <c r="AW463" s="145" t="str">
        <f t="shared" si="193"/>
        <v/>
      </c>
      <c r="AX463" s="146" t="str">
        <f t="shared" si="194"/>
        <v/>
      </c>
      <c r="AY463" s="147" t="str">
        <f t="shared" si="195"/>
        <v xml:space="preserve"> </v>
      </c>
      <c r="AZ463" s="145" t="str">
        <f t="shared" si="196"/>
        <v/>
      </c>
      <c r="BA463" s="146" t="str">
        <f t="shared" si="197"/>
        <v/>
      </c>
      <c r="BB463" s="147" t="str">
        <f t="shared" si="198"/>
        <v xml:space="preserve"> </v>
      </c>
      <c r="BC463" s="145" t="str">
        <f t="shared" si="199"/>
        <v/>
      </c>
      <c r="BD463" s="146" t="str">
        <f t="shared" si="200"/>
        <v/>
      </c>
      <c r="BE463" s="147" t="str">
        <f t="shared" si="201"/>
        <v xml:space="preserve"> </v>
      </c>
      <c r="BF463" s="145" t="str">
        <f t="shared" si="202"/>
        <v/>
      </c>
      <c r="BG463" s="146" t="str">
        <f t="shared" si="203"/>
        <v/>
      </c>
      <c r="BH463" s="148" t="str">
        <f t="shared" si="204"/>
        <v xml:space="preserve"> </v>
      </c>
      <c r="BI463" s="69" t="str">
        <f t="shared" si="205"/>
        <v/>
      </c>
      <c r="BJ463" s="70" t="str">
        <f t="shared" si="206"/>
        <v/>
      </c>
      <c r="BK463" s="142" t="str">
        <f t="shared" si="207"/>
        <v xml:space="preserve"> </v>
      </c>
      <c r="BL463" s="104"/>
      <c r="BM463" s="68">
        <f>COUNTIF('Student Tracking'!G462:N462,"&gt;=1")</f>
        <v>0</v>
      </c>
      <c r="BN463" s="104">
        <f>COUNTIF('Student Tracking'!G462:N462,"0")</f>
        <v>0</v>
      </c>
      <c r="BO463" s="85">
        <f t="shared" si="208"/>
        <v>0</v>
      </c>
      <c r="BP463" s="104" t="str">
        <f t="shared" si="186"/>
        <v/>
      </c>
      <c r="BQ463" s="104" t="str">
        <f t="shared" si="187"/>
        <v/>
      </c>
      <c r="BR463" s="104" t="str">
        <f t="shared" si="209"/>
        <v/>
      </c>
      <c r="BS463" s="303" t="str">
        <f t="shared" si="210"/>
        <v/>
      </c>
      <c r="BT463" s="104"/>
      <c r="BU463" s="68" t="str">
        <f t="shared" si="188"/>
        <v/>
      </c>
      <c r="BV463" s="91" t="str">
        <f t="shared" si="189"/>
        <v/>
      </c>
      <c r="BW463" s="91" t="str">
        <f t="shared" si="190"/>
        <v/>
      </c>
      <c r="BX463" s="91" t="str">
        <f t="shared" si="191"/>
        <v/>
      </c>
      <c r="BY463" s="91" t="str">
        <f t="shared" si="192"/>
        <v/>
      </c>
    </row>
    <row r="464" spans="1:77" x14ac:dyDescent="0.35">
      <c r="A464" s="73">
        <f>'Student Tracking'!A463</f>
        <v>0</v>
      </c>
      <c r="B464" s="73">
        <f>'Student Tracking'!B463</f>
        <v>0</v>
      </c>
      <c r="C464" s="74">
        <f>'Student Tracking'!D463</f>
        <v>0</v>
      </c>
      <c r="D464" s="184" t="str">
        <f>IF('Student Tracking'!E463,'Student Tracking'!E463,"")</f>
        <v/>
      </c>
      <c r="E464" s="184" t="str">
        <f>IF('Student Tracking'!F463,'Student Tracking'!F463,"")</f>
        <v/>
      </c>
      <c r="F464" s="181"/>
      <c r="G464" s="39"/>
      <c r="H464" s="39"/>
      <c r="I464" s="39"/>
      <c r="J464" s="39"/>
      <c r="K464" s="39"/>
      <c r="L464" s="39"/>
      <c r="M464" s="39"/>
      <c r="N464" s="39"/>
      <c r="O464" s="39"/>
      <c r="P464" s="39"/>
      <c r="Q464" s="39"/>
      <c r="R464" s="39"/>
      <c r="S464" s="39"/>
      <c r="T464" s="39"/>
      <c r="U464" s="39"/>
      <c r="V464" s="39"/>
      <c r="W464" s="39"/>
      <c r="X464" s="39"/>
      <c r="Y464" s="39"/>
      <c r="Z464" s="39"/>
      <c r="AA464" s="181"/>
      <c r="AB464" s="39"/>
      <c r="AC464" s="39"/>
      <c r="AD464" s="39"/>
      <c r="AE464" s="39"/>
      <c r="AF464" s="39"/>
      <c r="AG464" s="39"/>
      <c r="AH464" s="39"/>
      <c r="AI464" s="39"/>
      <c r="AJ464" s="39"/>
      <c r="AK464" s="39"/>
      <c r="AL464" s="39"/>
      <c r="AM464" s="39"/>
      <c r="AN464" s="39"/>
      <c r="AO464" s="39"/>
      <c r="AP464" s="39"/>
      <c r="AQ464" s="39"/>
      <c r="AR464" s="39"/>
      <c r="AS464" s="39"/>
      <c r="AT464" s="39"/>
      <c r="AU464" s="39"/>
      <c r="AW464" s="145" t="str">
        <f t="shared" si="193"/>
        <v/>
      </c>
      <c r="AX464" s="146" t="str">
        <f t="shared" si="194"/>
        <v/>
      </c>
      <c r="AY464" s="147" t="str">
        <f t="shared" si="195"/>
        <v xml:space="preserve"> </v>
      </c>
      <c r="AZ464" s="145" t="str">
        <f t="shared" si="196"/>
        <v/>
      </c>
      <c r="BA464" s="146" t="str">
        <f t="shared" si="197"/>
        <v/>
      </c>
      <c r="BB464" s="147" t="str">
        <f t="shared" si="198"/>
        <v xml:space="preserve"> </v>
      </c>
      <c r="BC464" s="145" t="str">
        <f t="shared" si="199"/>
        <v/>
      </c>
      <c r="BD464" s="146" t="str">
        <f t="shared" si="200"/>
        <v/>
      </c>
      <c r="BE464" s="147" t="str">
        <f t="shared" si="201"/>
        <v xml:space="preserve"> </v>
      </c>
      <c r="BF464" s="145" t="str">
        <f t="shared" si="202"/>
        <v/>
      </c>
      <c r="BG464" s="146" t="str">
        <f t="shared" si="203"/>
        <v/>
      </c>
      <c r="BH464" s="148" t="str">
        <f t="shared" si="204"/>
        <v xml:space="preserve"> </v>
      </c>
      <c r="BI464" s="69" t="str">
        <f t="shared" si="205"/>
        <v/>
      </c>
      <c r="BJ464" s="70" t="str">
        <f t="shared" si="206"/>
        <v/>
      </c>
      <c r="BK464" s="142" t="str">
        <f t="shared" si="207"/>
        <v xml:space="preserve"> </v>
      </c>
      <c r="BL464" s="104"/>
      <c r="BM464" s="68">
        <f>COUNTIF('Student Tracking'!G463:N463,"&gt;=1")</f>
        <v>0</v>
      </c>
      <c r="BN464" s="104">
        <f>COUNTIF('Student Tracking'!G463:N463,"0")</f>
        <v>0</v>
      </c>
      <c r="BO464" s="85">
        <f t="shared" si="208"/>
        <v>0</v>
      </c>
      <c r="BP464" s="104" t="str">
        <f t="shared" si="186"/>
        <v/>
      </c>
      <c r="BQ464" s="104" t="str">
        <f t="shared" si="187"/>
        <v/>
      </c>
      <c r="BR464" s="104" t="str">
        <f t="shared" si="209"/>
        <v/>
      </c>
      <c r="BS464" s="303" t="str">
        <f t="shared" si="210"/>
        <v/>
      </c>
      <c r="BT464" s="104"/>
      <c r="BU464" s="68" t="str">
        <f t="shared" si="188"/>
        <v/>
      </c>
      <c r="BV464" s="91" t="str">
        <f t="shared" si="189"/>
        <v/>
      </c>
      <c r="BW464" s="91" t="str">
        <f t="shared" si="190"/>
        <v/>
      </c>
      <c r="BX464" s="91" t="str">
        <f t="shared" si="191"/>
        <v/>
      </c>
      <c r="BY464" s="91" t="str">
        <f t="shared" si="192"/>
        <v/>
      </c>
    </row>
    <row r="465" spans="1:77" x14ac:dyDescent="0.35">
      <c r="A465" s="73">
        <f>'Student Tracking'!A464</f>
        <v>0</v>
      </c>
      <c r="B465" s="73">
        <f>'Student Tracking'!B464</f>
        <v>0</v>
      </c>
      <c r="C465" s="74">
        <f>'Student Tracking'!D464</f>
        <v>0</v>
      </c>
      <c r="D465" s="184" t="str">
        <f>IF('Student Tracking'!E464,'Student Tracking'!E464,"")</f>
        <v/>
      </c>
      <c r="E465" s="184" t="str">
        <f>IF('Student Tracking'!F464,'Student Tracking'!F464,"")</f>
        <v/>
      </c>
      <c r="F465" s="182"/>
      <c r="G465" s="40"/>
      <c r="H465" s="40"/>
      <c r="I465" s="40"/>
      <c r="J465" s="40"/>
      <c r="K465" s="40"/>
      <c r="L465" s="40"/>
      <c r="M465" s="40"/>
      <c r="N465" s="40"/>
      <c r="O465" s="40"/>
      <c r="P465" s="40"/>
      <c r="Q465" s="40"/>
      <c r="R465" s="40"/>
      <c r="S465" s="40"/>
      <c r="T465" s="40"/>
      <c r="U465" s="40"/>
      <c r="V465" s="40"/>
      <c r="W465" s="40"/>
      <c r="X465" s="40"/>
      <c r="Y465" s="40"/>
      <c r="Z465" s="40"/>
      <c r="AA465" s="182"/>
      <c r="AB465" s="40"/>
      <c r="AC465" s="40"/>
      <c r="AD465" s="40"/>
      <c r="AE465" s="40"/>
      <c r="AF465" s="40"/>
      <c r="AG465" s="40"/>
      <c r="AH465" s="40"/>
      <c r="AI465" s="40"/>
      <c r="AJ465" s="40"/>
      <c r="AK465" s="40"/>
      <c r="AL465" s="40"/>
      <c r="AM465" s="40"/>
      <c r="AN465" s="40"/>
      <c r="AO465" s="40"/>
      <c r="AP465" s="40"/>
      <c r="AQ465" s="40"/>
      <c r="AR465" s="40"/>
      <c r="AS465" s="40"/>
      <c r="AT465" s="40"/>
      <c r="AU465" s="40"/>
      <c r="AW465" s="145" t="str">
        <f t="shared" si="193"/>
        <v/>
      </c>
      <c r="AX465" s="146" t="str">
        <f t="shared" si="194"/>
        <v/>
      </c>
      <c r="AY465" s="147" t="str">
        <f t="shared" si="195"/>
        <v xml:space="preserve"> </v>
      </c>
      <c r="AZ465" s="145" t="str">
        <f t="shared" si="196"/>
        <v/>
      </c>
      <c r="BA465" s="146" t="str">
        <f t="shared" si="197"/>
        <v/>
      </c>
      <c r="BB465" s="147" t="str">
        <f t="shared" si="198"/>
        <v xml:space="preserve"> </v>
      </c>
      <c r="BC465" s="145" t="str">
        <f t="shared" si="199"/>
        <v/>
      </c>
      <c r="BD465" s="146" t="str">
        <f t="shared" si="200"/>
        <v/>
      </c>
      <c r="BE465" s="147" t="str">
        <f t="shared" si="201"/>
        <v xml:space="preserve"> </v>
      </c>
      <c r="BF465" s="145" t="str">
        <f t="shared" si="202"/>
        <v/>
      </c>
      <c r="BG465" s="146" t="str">
        <f t="shared" si="203"/>
        <v/>
      </c>
      <c r="BH465" s="148" t="str">
        <f t="shared" si="204"/>
        <v xml:space="preserve"> </v>
      </c>
      <c r="BI465" s="69" t="str">
        <f t="shared" si="205"/>
        <v/>
      </c>
      <c r="BJ465" s="70" t="str">
        <f t="shared" si="206"/>
        <v/>
      </c>
      <c r="BK465" s="142" t="str">
        <f t="shared" si="207"/>
        <v xml:space="preserve"> </v>
      </c>
      <c r="BL465" s="104"/>
      <c r="BM465" s="68">
        <f>COUNTIF('Student Tracking'!G464:N464,"&gt;=1")</f>
        <v>0</v>
      </c>
      <c r="BN465" s="104">
        <f>COUNTIF('Student Tracking'!G464:N464,"0")</f>
        <v>0</v>
      </c>
      <c r="BO465" s="85">
        <f t="shared" si="208"/>
        <v>0</v>
      </c>
      <c r="BP465" s="104" t="str">
        <f t="shared" si="186"/>
        <v/>
      </c>
      <c r="BQ465" s="104" t="str">
        <f t="shared" si="187"/>
        <v/>
      </c>
      <c r="BR465" s="104" t="str">
        <f t="shared" si="209"/>
        <v/>
      </c>
      <c r="BS465" s="303" t="str">
        <f t="shared" si="210"/>
        <v/>
      </c>
      <c r="BT465" s="104"/>
      <c r="BU465" s="68" t="str">
        <f t="shared" si="188"/>
        <v/>
      </c>
      <c r="BV465" s="91" t="str">
        <f t="shared" si="189"/>
        <v/>
      </c>
      <c r="BW465" s="91" t="str">
        <f t="shared" si="190"/>
        <v/>
      </c>
      <c r="BX465" s="91" t="str">
        <f t="shared" si="191"/>
        <v/>
      </c>
      <c r="BY465" s="91" t="str">
        <f t="shared" si="192"/>
        <v/>
      </c>
    </row>
    <row r="466" spans="1:77" x14ac:dyDescent="0.35">
      <c r="A466" s="73">
        <f>'Student Tracking'!A465</f>
        <v>0</v>
      </c>
      <c r="B466" s="73">
        <f>'Student Tracking'!B465</f>
        <v>0</v>
      </c>
      <c r="C466" s="74">
        <f>'Student Tracking'!D465</f>
        <v>0</v>
      </c>
      <c r="D466" s="184" t="str">
        <f>IF('Student Tracking'!E465,'Student Tracking'!E465,"")</f>
        <v/>
      </c>
      <c r="E466" s="184" t="str">
        <f>IF('Student Tracking'!F465,'Student Tracking'!F465,"")</f>
        <v/>
      </c>
      <c r="F466" s="181"/>
      <c r="G466" s="39"/>
      <c r="H466" s="39"/>
      <c r="I466" s="39"/>
      <c r="J466" s="39"/>
      <c r="K466" s="39"/>
      <c r="L466" s="39"/>
      <c r="M466" s="39"/>
      <c r="N466" s="39"/>
      <c r="O466" s="39"/>
      <c r="P466" s="39"/>
      <c r="Q466" s="39"/>
      <c r="R466" s="39"/>
      <c r="S466" s="39"/>
      <c r="T466" s="39"/>
      <c r="U466" s="39"/>
      <c r="V466" s="39"/>
      <c r="W466" s="39"/>
      <c r="X466" s="39"/>
      <c r="Y466" s="39"/>
      <c r="Z466" s="39"/>
      <c r="AA466" s="181"/>
      <c r="AB466" s="39"/>
      <c r="AC466" s="39"/>
      <c r="AD466" s="39"/>
      <c r="AE466" s="39"/>
      <c r="AF466" s="39"/>
      <c r="AG466" s="39"/>
      <c r="AH466" s="39"/>
      <c r="AI466" s="39"/>
      <c r="AJ466" s="39"/>
      <c r="AK466" s="39"/>
      <c r="AL466" s="39"/>
      <c r="AM466" s="39"/>
      <c r="AN466" s="39"/>
      <c r="AO466" s="39"/>
      <c r="AP466" s="39"/>
      <c r="AQ466" s="39"/>
      <c r="AR466" s="39"/>
      <c r="AS466" s="39"/>
      <c r="AT466" s="39"/>
      <c r="AU466" s="39"/>
      <c r="AW466" s="145" t="str">
        <f t="shared" si="193"/>
        <v/>
      </c>
      <c r="AX466" s="146" t="str">
        <f t="shared" si="194"/>
        <v/>
      </c>
      <c r="AY466" s="147" t="str">
        <f t="shared" si="195"/>
        <v xml:space="preserve"> </v>
      </c>
      <c r="AZ466" s="145" t="str">
        <f t="shared" si="196"/>
        <v/>
      </c>
      <c r="BA466" s="146" t="str">
        <f t="shared" si="197"/>
        <v/>
      </c>
      <c r="BB466" s="147" t="str">
        <f t="shared" si="198"/>
        <v xml:space="preserve"> </v>
      </c>
      <c r="BC466" s="145" t="str">
        <f t="shared" si="199"/>
        <v/>
      </c>
      <c r="BD466" s="146" t="str">
        <f t="shared" si="200"/>
        <v/>
      </c>
      <c r="BE466" s="147" t="str">
        <f t="shared" si="201"/>
        <v xml:space="preserve"> </v>
      </c>
      <c r="BF466" s="145" t="str">
        <f t="shared" si="202"/>
        <v/>
      </c>
      <c r="BG466" s="146" t="str">
        <f t="shared" si="203"/>
        <v/>
      </c>
      <c r="BH466" s="148" t="str">
        <f t="shared" si="204"/>
        <v xml:space="preserve"> </v>
      </c>
      <c r="BI466" s="69" t="str">
        <f t="shared" si="205"/>
        <v/>
      </c>
      <c r="BJ466" s="70" t="str">
        <f t="shared" si="206"/>
        <v/>
      </c>
      <c r="BK466" s="142" t="str">
        <f t="shared" si="207"/>
        <v xml:space="preserve"> </v>
      </c>
      <c r="BL466" s="104"/>
      <c r="BM466" s="68">
        <f>COUNTIF('Student Tracking'!G465:N465,"&gt;=1")</f>
        <v>0</v>
      </c>
      <c r="BN466" s="104">
        <f>COUNTIF('Student Tracking'!G465:N465,"0")</f>
        <v>0</v>
      </c>
      <c r="BO466" s="85">
        <f t="shared" si="208"/>
        <v>0</v>
      </c>
      <c r="BP466" s="104" t="str">
        <f t="shared" si="186"/>
        <v/>
      </c>
      <c r="BQ466" s="104" t="str">
        <f t="shared" si="187"/>
        <v/>
      </c>
      <c r="BR466" s="104" t="str">
        <f t="shared" si="209"/>
        <v/>
      </c>
      <c r="BS466" s="303" t="str">
        <f t="shared" si="210"/>
        <v/>
      </c>
      <c r="BT466" s="104"/>
      <c r="BU466" s="68" t="str">
        <f t="shared" si="188"/>
        <v/>
      </c>
      <c r="BV466" s="91" t="str">
        <f t="shared" si="189"/>
        <v/>
      </c>
      <c r="BW466" s="91" t="str">
        <f t="shared" si="190"/>
        <v/>
      </c>
      <c r="BX466" s="91" t="str">
        <f t="shared" si="191"/>
        <v/>
      </c>
      <c r="BY466" s="91" t="str">
        <f t="shared" si="192"/>
        <v/>
      </c>
    </row>
    <row r="467" spans="1:77" x14ac:dyDescent="0.35">
      <c r="A467" s="73">
        <f>'Student Tracking'!A466</f>
        <v>0</v>
      </c>
      <c r="B467" s="73">
        <f>'Student Tracking'!B466</f>
        <v>0</v>
      </c>
      <c r="C467" s="74">
        <f>'Student Tracking'!D466</f>
        <v>0</v>
      </c>
      <c r="D467" s="184" t="str">
        <f>IF('Student Tracking'!E466,'Student Tracking'!E466,"")</f>
        <v/>
      </c>
      <c r="E467" s="184" t="str">
        <f>IF('Student Tracking'!F466,'Student Tracking'!F466,"")</f>
        <v/>
      </c>
      <c r="F467" s="182"/>
      <c r="G467" s="40"/>
      <c r="H467" s="40"/>
      <c r="I467" s="40"/>
      <c r="J467" s="40"/>
      <c r="K467" s="40"/>
      <c r="L467" s="40"/>
      <c r="M467" s="40"/>
      <c r="N467" s="40"/>
      <c r="O467" s="40"/>
      <c r="P467" s="40"/>
      <c r="Q467" s="40"/>
      <c r="R467" s="40"/>
      <c r="S467" s="40"/>
      <c r="T467" s="40"/>
      <c r="U467" s="40"/>
      <c r="V467" s="40"/>
      <c r="W467" s="40"/>
      <c r="X467" s="40"/>
      <c r="Y467" s="40"/>
      <c r="Z467" s="40"/>
      <c r="AA467" s="182"/>
      <c r="AB467" s="40"/>
      <c r="AC467" s="40"/>
      <c r="AD467" s="40"/>
      <c r="AE467" s="40"/>
      <c r="AF467" s="40"/>
      <c r="AG467" s="40"/>
      <c r="AH467" s="40"/>
      <c r="AI467" s="40"/>
      <c r="AJ467" s="40"/>
      <c r="AK467" s="40"/>
      <c r="AL467" s="40"/>
      <c r="AM467" s="40"/>
      <c r="AN467" s="40"/>
      <c r="AO467" s="40"/>
      <c r="AP467" s="40"/>
      <c r="AQ467" s="40"/>
      <c r="AR467" s="40"/>
      <c r="AS467" s="40"/>
      <c r="AT467" s="40"/>
      <c r="AU467" s="40"/>
      <c r="AW467" s="145" t="str">
        <f t="shared" si="193"/>
        <v/>
      </c>
      <c r="AX467" s="146" t="str">
        <f t="shared" si="194"/>
        <v/>
      </c>
      <c r="AY467" s="147" t="str">
        <f t="shared" si="195"/>
        <v xml:space="preserve"> </v>
      </c>
      <c r="AZ467" s="145" t="str">
        <f t="shared" si="196"/>
        <v/>
      </c>
      <c r="BA467" s="146" t="str">
        <f t="shared" si="197"/>
        <v/>
      </c>
      <c r="BB467" s="147" t="str">
        <f t="shared" si="198"/>
        <v xml:space="preserve"> </v>
      </c>
      <c r="BC467" s="145" t="str">
        <f t="shared" si="199"/>
        <v/>
      </c>
      <c r="BD467" s="146" t="str">
        <f t="shared" si="200"/>
        <v/>
      </c>
      <c r="BE467" s="147" t="str">
        <f t="shared" si="201"/>
        <v xml:space="preserve"> </v>
      </c>
      <c r="BF467" s="145" t="str">
        <f t="shared" si="202"/>
        <v/>
      </c>
      <c r="BG467" s="146" t="str">
        <f t="shared" si="203"/>
        <v/>
      </c>
      <c r="BH467" s="148" t="str">
        <f t="shared" si="204"/>
        <v xml:space="preserve"> </v>
      </c>
      <c r="BI467" s="69" t="str">
        <f t="shared" si="205"/>
        <v/>
      </c>
      <c r="BJ467" s="70" t="str">
        <f t="shared" si="206"/>
        <v/>
      </c>
      <c r="BK467" s="142" t="str">
        <f t="shared" si="207"/>
        <v xml:space="preserve"> </v>
      </c>
      <c r="BL467" s="104"/>
      <c r="BM467" s="68">
        <f>COUNTIF('Student Tracking'!G466:N466,"&gt;=1")</f>
        <v>0</v>
      </c>
      <c r="BN467" s="104">
        <f>COUNTIF('Student Tracking'!G466:N466,"0")</f>
        <v>0</v>
      </c>
      <c r="BO467" s="85">
        <f t="shared" si="208"/>
        <v>0</v>
      </c>
      <c r="BP467" s="104" t="str">
        <f t="shared" si="186"/>
        <v/>
      </c>
      <c r="BQ467" s="104" t="str">
        <f t="shared" si="187"/>
        <v/>
      </c>
      <c r="BR467" s="104" t="str">
        <f t="shared" si="209"/>
        <v/>
      </c>
      <c r="BS467" s="303" t="str">
        <f t="shared" si="210"/>
        <v/>
      </c>
      <c r="BT467" s="104"/>
      <c r="BU467" s="68" t="str">
        <f t="shared" si="188"/>
        <v/>
      </c>
      <c r="BV467" s="91" t="str">
        <f t="shared" si="189"/>
        <v/>
      </c>
      <c r="BW467" s="91" t="str">
        <f t="shared" si="190"/>
        <v/>
      </c>
      <c r="BX467" s="91" t="str">
        <f t="shared" si="191"/>
        <v/>
      </c>
      <c r="BY467" s="91" t="str">
        <f t="shared" si="192"/>
        <v/>
      </c>
    </row>
    <row r="468" spans="1:77" x14ac:dyDescent="0.35">
      <c r="A468" s="73">
        <f>'Student Tracking'!A467</f>
        <v>0</v>
      </c>
      <c r="B468" s="73">
        <f>'Student Tracking'!B467</f>
        <v>0</v>
      </c>
      <c r="C468" s="74">
        <f>'Student Tracking'!D467</f>
        <v>0</v>
      </c>
      <c r="D468" s="184" t="str">
        <f>IF('Student Tracking'!E467,'Student Tracking'!E467,"")</f>
        <v/>
      </c>
      <c r="E468" s="184" t="str">
        <f>IF('Student Tracking'!F467,'Student Tracking'!F467,"")</f>
        <v/>
      </c>
      <c r="F468" s="181"/>
      <c r="G468" s="39"/>
      <c r="H468" s="39"/>
      <c r="I468" s="39"/>
      <c r="J468" s="39"/>
      <c r="K468" s="39"/>
      <c r="L468" s="39"/>
      <c r="M468" s="39"/>
      <c r="N468" s="39"/>
      <c r="O468" s="39"/>
      <c r="P468" s="39"/>
      <c r="Q468" s="39"/>
      <c r="R468" s="39"/>
      <c r="S468" s="39"/>
      <c r="T468" s="39"/>
      <c r="U468" s="39"/>
      <c r="V468" s="39"/>
      <c r="W468" s="39"/>
      <c r="X468" s="39"/>
      <c r="Y468" s="39"/>
      <c r="Z468" s="39"/>
      <c r="AA468" s="181"/>
      <c r="AB468" s="39"/>
      <c r="AC468" s="39"/>
      <c r="AD468" s="39"/>
      <c r="AE468" s="39"/>
      <c r="AF468" s="39"/>
      <c r="AG468" s="39"/>
      <c r="AH468" s="39"/>
      <c r="AI468" s="39"/>
      <c r="AJ468" s="39"/>
      <c r="AK468" s="39"/>
      <c r="AL468" s="39"/>
      <c r="AM468" s="39"/>
      <c r="AN468" s="39"/>
      <c r="AO468" s="39"/>
      <c r="AP468" s="39"/>
      <c r="AQ468" s="39"/>
      <c r="AR468" s="39"/>
      <c r="AS468" s="39"/>
      <c r="AT468" s="39"/>
      <c r="AU468" s="39"/>
      <c r="AW468" s="145" t="str">
        <f t="shared" si="193"/>
        <v/>
      </c>
      <c r="AX468" s="146" t="str">
        <f t="shared" si="194"/>
        <v/>
      </c>
      <c r="AY468" s="147" t="str">
        <f t="shared" si="195"/>
        <v xml:space="preserve"> </v>
      </c>
      <c r="AZ468" s="145" t="str">
        <f t="shared" si="196"/>
        <v/>
      </c>
      <c r="BA468" s="146" t="str">
        <f t="shared" si="197"/>
        <v/>
      </c>
      <c r="BB468" s="147" t="str">
        <f t="shared" si="198"/>
        <v xml:space="preserve"> </v>
      </c>
      <c r="BC468" s="145" t="str">
        <f t="shared" si="199"/>
        <v/>
      </c>
      <c r="BD468" s="146" t="str">
        <f t="shared" si="200"/>
        <v/>
      </c>
      <c r="BE468" s="147" t="str">
        <f t="shared" si="201"/>
        <v xml:space="preserve"> </v>
      </c>
      <c r="BF468" s="145" t="str">
        <f t="shared" si="202"/>
        <v/>
      </c>
      <c r="BG468" s="146" t="str">
        <f t="shared" si="203"/>
        <v/>
      </c>
      <c r="BH468" s="148" t="str">
        <f t="shared" si="204"/>
        <v xml:space="preserve"> </v>
      </c>
      <c r="BI468" s="69" t="str">
        <f t="shared" si="205"/>
        <v/>
      </c>
      <c r="BJ468" s="70" t="str">
        <f t="shared" si="206"/>
        <v/>
      </c>
      <c r="BK468" s="142" t="str">
        <f t="shared" si="207"/>
        <v xml:space="preserve"> </v>
      </c>
      <c r="BL468" s="104"/>
      <c r="BM468" s="68">
        <f>COUNTIF('Student Tracking'!G467:N467,"&gt;=1")</f>
        <v>0</v>
      </c>
      <c r="BN468" s="104">
        <f>COUNTIF('Student Tracking'!G467:N467,"0")</f>
        <v>0</v>
      </c>
      <c r="BO468" s="85">
        <f t="shared" si="208"/>
        <v>0</v>
      </c>
      <c r="BP468" s="104" t="str">
        <f t="shared" si="186"/>
        <v/>
      </c>
      <c r="BQ468" s="104" t="str">
        <f t="shared" si="187"/>
        <v/>
      </c>
      <c r="BR468" s="104" t="str">
        <f t="shared" si="209"/>
        <v/>
      </c>
      <c r="BS468" s="303" t="str">
        <f t="shared" si="210"/>
        <v/>
      </c>
      <c r="BT468" s="104"/>
      <c r="BU468" s="68" t="str">
        <f t="shared" si="188"/>
        <v/>
      </c>
      <c r="BV468" s="91" t="str">
        <f t="shared" si="189"/>
        <v/>
      </c>
      <c r="BW468" s="91" t="str">
        <f t="shared" si="190"/>
        <v/>
      </c>
      <c r="BX468" s="91" t="str">
        <f t="shared" si="191"/>
        <v/>
      </c>
      <c r="BY468" s="91" t="str">
        <f t="shared" si="192"/>
        <v/>
      </c>
    </row>
    <row r="469" spans="1:77" x14ac:dyDescent="0.35">
      <c r="A469" s="73">
        <f>'Student Tracking'!A468</f>
        <v>0</v>
      </c>
      <c r="B469" s="73">
        <f>'Student Tracking'!B468</f>
        <v>0</v>
      </c>
      <c r="C469" s="74">
        <f>'Student Tracking'!D468</f>
        <v>0</v>
      </c>
      <c r="D469" s="184" t="str">
        <f>IF('Student Tracking'!E468,'Student Tracking'!E468,"")</f>
        <v/>
      </c>
      <c r="E469" s="184" t="str">
        <f>IF('Student Tracking'!F468,'Student Tracking'!F468,"")</f>
        <v/>
      </c>
      <c r="F469" s="182"/>
      <c r="G469" s="40"/>
      <c r="H469" s="40"/>
      <c r="I469" s="40"/>
      <c r="J469" s="40"/>
      <c r="K469" s="40"/>
      <c r="L469" s="40"/>
      <c r="M469" s="40"/>
      <c r="N469" s="40"/>
      <c r="O469" s="40"/>
      <c r="P469" s="40"/>
      <c r="Q469" s="40"/>
      <c r="R469" s="40"/>
      <c r="S469" s="40"/>
      <c r="T469" s="40"/>
      <c r="U469" s="40"/>
      <c r="V469" s="40"/>
      <c r="W469" s="40"/>
      <c r="X469" s="40"/>
      <c r="Y469" s="40"/>
      <c r="Z469" s="40"/>
      <c r="AA469" s="182"/>
      <c r="AB469" s="40"/>
      <c r="AC469" s="40"/>
      <c r="AD469" s="40"/>
      <c r="AE469" s="40"/>
      <c r="AF469" s="40"/>
      <c r="AG469" s="40"/>
      <c r="AH469" s="40"/>
      <c r="AI469" s="40"/>
      <c r="AJ469" s="40"/>
      <c r="AK469" s="40"/>
      <c r="AL469" s="40"/>
      <c r="AM469" s="40"/>
      <c r="AN469" s="40"/>
      <c r="AO469" s="40"/>
      <c r="AP469" s="40"/>
      <c r="AQ469" s="40"/>
      <c r="AR469" s="40"/>
      <c r="AS469" s="40"/>
      <c r="AT469" s="40"/>
      <c r="AU469" s="40"/>
      <c r="AW469" s="145" t="str">
        <f t="shared" si="193"/>
        <v/>
      </c>
      <c r="AX469" s="146" t="str">
        <f t="shared" si="194"/>
        <v/>
      </c>
      <c r="AY469" s="147" t="str">
        <f t="shared" si="195"/>
        <v xml:space="preserve"> </v>
      </c>
      <c r="AZ469" s="145" t="str">
        <f t="shared" si="196"/>
        <v/>
      </c>
      <c r="BA469" s="146" t="str">
        <f t="shared" si="197"/>
        <v/>
      </c>
      <c r="BB469" s="147" t="str">
        <f t="shared" si="198"/>
        <v xml:space="preserve"> </v>
      </c>
      <c r="BC469" s="145" t="str">
        <f t="shared" si="199"/>
        <v/>
      </c>
      <c r="BD469" s="146" t="str">
        <f t="shared" si="200"/>
        <v/>
      </c>
      <c r="BE469" s="147" t="str">
        <f t="shared" si="201"/>
        <v xml:space="preserve"> </v>
      </c>
      <c r="BF469" s="145" t="str">
        <f t="shared" si="202"/>
        <v/>
      </c>
      <c r="BG469" s="146" t="str">
        <f t="shared" si="203"/>
        <v/>
      </c>
      <c r="BH469" s="148" t="str">
        <f t="shared" si="204"/>
        <v xml:space="preserve"> </v>
      </c>
      <c r="BI469" s="69" t="str">
        <f t="shared" si="205"/>
        <v/>
      </c>
      <c r="BJ469" s="70" t="str">
        <f t="shared" si="206"/>
        <v/>
      </c>
      <c r="BK469" s="142" t="str">
        <f t="shared" si="207"/>
        <v xml:space="preserve"> </v>
      </c>
      <c r="BL469" s="104"/>
      <c r="BM469" s="68">
        <f>COUNTIF('Student Tracking'!G468:N468,"&gt;=1")</f>
        <v>0</v>
      </c>
      <c r="BN469" s="104">
        <f>COUNTIF('Student Tracking'!G468:N468,"0")</f>
        <v>0</v>
      </c>
      <c r="BO469" s="85">
        <f t="shared" si="208"/>
        <v>0</v>
      </c>
      <c r="BP469" s="104" t="str">
        <f t="shared" si="186"/>
        <v/>
      </c>
      <c r="BQ469" s="104" t="str">
        <f t="shared" si="187"/>
        <v/>
      </c>
      <c r="BR469" s="104" t="str">
        <f t="shared" si="209"/>
        <v/>
      </c>
      <c r="BS469" s="303" t="str">
        <f t="shared" si="210"/>
        <v/>
      </c>
      <c r="BT469" s="104"/>
      <c r="BU469" s="68" t="str">
        <f t="shared" si="188"/>
        <v/>
      </c>
      <c r="BV469" s="91" t="str">
        <f t="shared" si="189"/>
        <v/>
      </c>
      <c r="BW469" s="91" t="str">
        <f t="shared" si="190"/>
        <v/>
      </c>
      <c r="BX469" s="91" t="str">
        <f t="shared" si="191"/>
        <v/>
      </c>
      <c r="BY469" s="91" t="str">
        <f t="shared" si="192"/>
        <v/>
      </c>
    </row>
    <row r="470" spans="1:77" x14ac:dyDescent="0.35">
      <c r="A470" s="73">
        <f>'Student Tracking'!A469</f>
        <v>0</v>
      </c>
      <c r="B470" s="73">
        <f>'Student Tracking'!B469</f>
        <v>0</v>
      </c>
      <c r="C470" s="74">
        <f>'Student Tracking'!D469</f>
        <v>0</v>
      </c>
      <c r="D470" s="184" t="str">
        <f>IF('Student Tracking'!E469,'Student Tracking'!E469,"")</f>
        <v/>
      </c>
      <c r="E470" s="184" t="str">
        <f>IF('Student Tracking'!F469,'Student Tracking'!F469,"")</f>
        <v/>
      </c>
      <c r="F470" s="181"/>
      <c r="G470" s="39"/>
      <c r="H470" s="39"/>
      <c r="I470" s="39"/>
      <c r="J470" s="39"/>
      <c r="K470" s="39"/>
      <c r="L470" s="39"/>
      <c r="M470" s="39"/>
      <c r="N470" s="39"/>
      <c r="O470" s="39"/>
      <c r="P470" s="39"/>
      <c r="Q470" s="39"/>
      <c r="R470" s="39"/>
      <c r="S470" s="39"/>
      <c r="T470" s="39"/>
      <c r="U470" s="39"/>
      <c r="V470" s="39"/>
      <c r="W470" s="39"/>
      <c r="X470" s="39"/>
      <c r="Y470" s="39"/>
      <c r="Z470" s="39"/>
      <c r="AA470" s="181"/>
      <c r="AB470" s="39"/>
      <c r="AC470" s="39"/>
      <c r="AD470" s="39"/>
      <c r="AE470" s="39"/>
      <c r="AF470" s="39"/>
      <c r="AG470" s="39"/>
      <c r="AH470" s="39"/>
      <c r="AI470" s="39"/>
      <c r="AJ470" s="39"/>
      <c r="AK470" s="39"/>
      <c r="AL470" s="39"/>
      <c r="AM470" s="39"/>
      <c r="AN470" s="39"/>
      <c r="AO470" s="39"/>
      <c r="AP470" s="39"/>
      <c r="AQ470" s="39"/>
      <c r="AR470" s="39"/>
      <c r="AS470" s="39"/>
      <c r="AT470" s="39"/>
      <c r="AU470" s="39"/>
      <c r="AW470" s="145" t="str">
        <f t="shared" si="193"/>
        <v/>
      </c>
      <c r="AX470" s="146" t="str">
        <f t="shared" si="194"/>
        <v/>
      </c>
      <c r="AY470" s="147" t="str">
        <f t="shared" si="195"/>
        <v xml:space="preserve"> </v>
      </c>
      <c r="AZ470" s="145" t="str">
        <f t="shared" si="196"/>
        <v/>
      </c>
      <c r="BA470" s="146" t="str">
        <f t="shared" si="197"/>
        <v/>
      </c>
      <c r="BB470" s="147" t="str">
        <f t="shared" si="198"/>
        <v xml:space="preserve"> </v>
      </c>
      <c r="BC470" s="145" t="str">
        <f t="shared" si="199"/>
        <v/>
      </c>
      <c r="BD470" s="146" t="str">
        <f t="shared" si="200"/>
        <v/>
      </c>
      <c r="BE470" s="147" t="str">
        <f t="shared" si="201"/>
        <v xml:space="preserve"> </v>
      </c>
      <c r="BF470" s="145" t="str">
        <f t="shared" si="202"/>
        <v/>
      </c>
      <c r="BG470" s="146" t="str">
        <f t="shared" si="203"/>
        <v/>
      </c>
      <c r="BH470" s="148" t="str">
        <f t="shared" si="204"/>
        <v xml:space="preserve"> </v>
      </c>
      <c r="BI470" s="69" t="str">
        <f t="shared" si="205"/>
        <v/>
      </c>
      <c r="BJ470" s="70" t="str">
        <f t="shared" si="206"/>
        <v/>
      </c>
      <c r="BK470" s="142" t="str">
        <f t="shared" si="207"/>
        <v xml:space="preserve"> </v>
      </c>
      <c r="BL470" s="104"/>
      <c r="BM470" s="68">
        <f>COUNTIF('Student Tracking'!G469:N469,"&gt;=1")</f>
        <v>0</v>
      </c>
      <c r="BN470" s="104">
        <f>COUNTIF('Student Tracking'!G469:N469,"0")</f>
        <v>0</v>
      </c>
      <c r="BO470" s="85">
        <f t="shared" si="208"/>
        <v>0</v>
      </c>
      <c r="BP470" s="104" t="str">
        <f t="shared" si="186"/>
        <v/>
      </c>
      <c r="BQ470" s="104" t="str">
        <f t="shared" si="187"/>
        <v/>
      </c>
      <c r="BR470" s="104" t="str">
        <f t="shared" si="209"/>
        <v/>
      </c>
      <c r="BS470" s="303" t="str">
        <f t="shared" si="210"/>
        <v/>
      </c>
      <c r="BT470" s="104"/>
      <c r="BU470" s="68" t="str">
        <f t="shared" si="188"/>
        <v/>
      </c>
      <c r="BV470" s="91" t="str">
        <f t="shared" si="189"/>
        <v/>
      </c>
      <c r="BW470" s="91" t="str">
        <f t="shared" si="190"/>
        <v/>
      </c>
      <c r="BX470" s="91" t="str">
        <f t="shared" si="191"/>
        <v/>
      </c>
      <c r="BY470" s="91" t="str">
        <f t="shared" si="192"/>
        <v/>
      </c>
    </row>
    <row r="471" spans="1:77" x14ac:dyDescent="0.35">
      <c r="A471" s="73">
        <f>'Student Tracking'!A470</f>
        <v>0</v>
      </c>
      <c r="B471" s="73">
        <f>'Student Tracking'!B470</f>
        <v>0</v>
      </c>
      <c r="C471" s="74">
        <f>'Student Tracking'!D470</f>
        <v>0</v>
      </c>
      <c r="D471" s="184" t="str">
        <f>IF('Student Tracking'!E470,'Student Tracking'!E470,"")</f>
        <v/>
      </c>
      <c r="E471" s="184" t="str">
        <f>IF('Student Tracking'!F470,'Student Tracking'!F470,"")</f>
        <v/>
      </c>
      <c r="F471" s="182"/>
      <c r="G471" s="40"/>
      <c r="H471" s="40"/>
      <c r="I471" s="40"/>
      <c r="J471" s="40"/>
      <c r="K471" s="40"/>
      <c r="L471" s="40"/>
      <c r="M471" s="40"/>
      <c r="N471" s="40"/>
      <c r="O471" s="40"/>
      <c r="P471" s="40"/>
      <c r="Q471" s="40"/>
      <c r="R471" s="40"/>
      <c r="S471" s="40"/>
      <c r="T471" s="40"/>
      <c r="U471" s="40"/>
      <c r="V471" s="40"/>
      <c r="W471" s="40"/>
      <c r="X471" s="40"/>
      <c r="Y471" s="40"/>
      <c r="Z471" s="40"/>
      <c r="AA471" s="182"/>
      <c r="AB471" s="40"/>
      <c r="AC471" s="40"/>
      <c r="AD471" s="40"/>
      <c r="AE471" s="40"/>
      <c r="AF471" s="40"/>
      <c r="AG471" s="40"/>
      <c r="AH471" s="40"/>
      <c r="AI471" s="40"/>
      <c r="AJ471" s="40"/>
      <c r="AK471" s="40"/>
      <c r="AL471" s="40"/>
      <c r="AM471" s="40"/>
      <c r="AN471" s="40"/>
      <c r="AO471" s="40"/>
      <c r="AP471" s="40"/>
      <c r="AQ471" s="40"/>
      <c r="AR471" s="40"/>
      <c r="AS471" s="40"/>
      <c r="AT471" s="40"/>
      <c r="AU471" s="40"/>
      <c r="AW471" s="145" t="str">
        <f t="shared" si="193"/>
        <v/>
      </c>
      <c r="AX471" s="146" t="str">
        <f t="shared" si="194"/>
        <v/>
      </c>
      <c r="AY471" s="147" t="str">
        <f t="shared" si="195"/>
        <v xml:space="preserve"> </v>
      </c>
      <c r="AZ471" s="145" t="str">
        <f t="shared" si="196"/>
        <v/>
      </c>
      <c r="BA471" s="146" t="str">
        <f t="shared" si="197"/>
        <v/>
      </c>
      <c r="BB471" s="147" t="str">
        <f t="shared" si="198"/>
        <v xml:space="preserve"> </v>
      </c>
      <c r="BC471" s="145" t="str">
        <f t="shared" si="199"/>
        <v/>
      </c>
      <c r="BD471" s="146" t="str">
        <f t="shared" si="200"/>
        <v/>
      </c>
      <c r="BE471" s="147" t="str">
        <f t="shared" si="201"/>
        <v xml:space="preserve"> </v>
      </c>
      <c r="BF471" s="145" t="str">
        <f t="shared" si="202"/>
        <v/>
      </c>
      <c r="BG471" s="146" t="str">
        <f t="shared" si="203"/>
        <v/>
      </c>
      <c r="BH471" s="148" t="str">
        <f t="shared" si="204"/>
        <v xml:space="preserve"> </v>
      </c>
      <c r="BI471" s="69" t="str">
        <f t="shared" si="205"/>
        <v/>
      </c>
      <c r="BJ471" s="70" t="str">
        <f t="shared" si="206"/>
        <v/>
      </c>
      <c r="BK471" s="142" t="str">
        <f t="shared" si="207"/>
        <v xml:space="preserve"> </v>
      </c>
      <c r="BL471" s="104"/>
      <c r="BM471" s="68">
        <f>COUNTIF('Student Tracking'!G470:N470,"&gt;=1")</f>
        <v>0</v>
      </c>
      <c r="BN471" s="104">
        <f>COUNTIF('Student Tracking'!G470:N470,"0")</f>
        <v>0</v>
      </c>
      <c r="BO471" s="85">
        <f t="shared" si="208"/>
        <v>0</v>
      </c>
      <c r="BP471" s="104" t="str">
        <f t="shared" si="186"/>
        <v/>
      </c>
      <c r="BQ471" s="104" t="str">
        <f t="shared" si="187"/>
        <v/>
      </c>
      <c r="BR471" s="104" t="str">
        <f t="shared" si="209"/>
        <v/>
      </c>
      <c r="BS471" s="303" t="str">
        <f t="shared" si="210"/>
        <v/>
      </c>
      <c r="BT471" s="104"/>
      <c r="BU471" s="68" t="str">
        <f t="shared" si="188"/>
        <v/>
      </c>
      <c r="BV471" s="91" t="str">
        <f t="shared" si="189"/>
        <v/>
      </c>
      <c r="BW471" s="91" t="str">
        <f t="shared" si="190"/>
        <v/>
      </c>
      <c r="BX471" s="91" t="str">
        <f t="shared" si="191"/>
        <v/>
      </c>
      <c r="BY471" s="91" t="str">
        <f t="shared" si="192"/>
        <v/>
      </c>
    </row>
    <row r="472" spans="1:77" x14ac:dyDescent="0.35">
      <c r="A472" s="73">
        <f>'Student Tracking'!A471</f>
        <v>0</v>
      </c>
      <c r="B472" s="73">
        <f>'Student Tracking'!B471</f>
        <v>0</v>
      </c>
      <c r="C472" s="74">
        <f>'Student Tracking'!D471</f>
        <v>0</v>
      </c>
      <c r="D472" s="184" t="str">
        <f>IF('Student Tracking'!E471,'Student Tracking'!E471,"")</f>
        <v/>
      </c>
      <c r="E472" s="184" t="str">
        <f>IF('Student Tracking'!F471,'Student Tracking'!F471,"")</f>
        <v/>
      </c>
      <c r="F472" s="181"/>
      <c r="G472" s="39"/>
      <c r="H472" s="39"/>
      <c r="I472" s="39"/>
      <c r="J472" s="39"/>
      <c r="K472" s="39"/>
      <c r="L472" s="39"/>
      <c r="M472" s="39"/>
      <c r="N472" s="39"/>
      <c r="O472" s="39"/>
      <c r="P472" s="39"/>
      <c r="Q472" s="39"/>
      <c r="R472" s="39"/>
      <c r="S472" s="39"/>
      <c r="T472" s="39"/>
      <c r="U472" s="39"/>
      <c r="V472" s="39"/>
      <c r="W472" s="39"/>
      <c r="X472" s="39"/>
      <c r="Y472" s="39"/>
      <c r="Z472" s="39"/>
      <c r="AA472" s="181"/>
      <c r="AB472" s="39"/>
      <c r="AC472" s="39"/>
      <c r="AD472" s="39"/>
      <c r="AE472" s="39"/>
      <c r="AF472" s="39"/>
      <c r="AG472" s="39"/>
      <c r="AH472" s="39"/>
      <c r="AI472" s="39"/>
      <c r="AJ472" s="39"/>
      <c r="AK472" s="39"/>
      <c r="AL472" s="39"/>
      <c r="AM472" s="39"/>
      <c r="AN472" s="39"/>
      <c r="AO472" s="39"/>
      <c r="AP472" s="39"/>
      <c r="AQ472" s="39"/>
      <c r="AR472" s="39"/>
      <c r="AS472" s="39"/>
      <c r="AT472" s="39"/>
      <c r="AU472" s="39"/>
      <c r="AW472" s="145" t="str">
        <f t="shared" si="193"/>
        <v/>
      </c>
      <c r="AX472" s="146" t="str">
        <f t="shared" si="194"/>
        <v/>
      </c>
      <c r="AY472" s="147" t="str">
        <f t="shared" si="195"/>
        <v xml:space="preserve"> </v>
      </c>
      <c r="AZ472" s="145" t="str">
        <f t="shared" si="196"/>
        <v/>
      </c>
      <c r="BA472" s="146" t="str">
        <f t="shared" si="197"/>
        <v/>
      </c>
      <c r="BB472" s="147" t="str">
        <f t="shared" si="198"/>
        <v xml:space="preserve"> </v>
      </c>
      <c r="BC472" s="145" t="str">
        <f t="shared" si="199"/>
        <v/>
      </c>
      <c r="BD472" s="146" t="str">
        <f t="shared" si="200"/>
        <v/>
      </c>
      <c r="BE472" s="147" t="str">
        <f t="shared" si="201"/>
        <v xml:space="preserve"> </v>
      </c>
      <c r="BF472" s="145" t="str">
        <f t="shared" si="202"/>
        <v/>
      </c>
      <c r="BG472" s="146" t="str">
        <f t="shared" si="203"/>
        <v/>
      </c>
      <c r="BH472" s="148" t="str">
        <f t="shared" si="204"/>
        <v xml:space="preserve"> </v>
      </c>
      <c r="BI472" s="69" t="str">
        <f t="shared" si="205"/>
        <v/>
      </c>
      <c r="BJ472" s="70" t="str">
        <f t="shared" si="206"/>
        <v/>
      </c>
      <c r="BK472" s="142" t="str">
        <f t="shared" si="207"/>
        <v xml:space="preserve"> </v>
      </c>
      <c r="BL472" s="104"/>
      <c r="BM472" s="68">
        <f>COUNTIF('Student Tracking'!G471:N471,"&gt;=1")</f>
        <v>0</v>
      </c>
      <c r="BN472" s="104">
        <f>COUNTIF('Student Tracking'!G471:N471,"0")</f>
        <v>0</v>
      </c>
      <c r="BO472" s="85">
        <f t="shared" si="208"/>
        <v>0</v>
      </c>
      <c r="BP472" s="104" t="str">
        <f t="shared" si="186"/>
        <v/>
      </c>
      <c r="BQ472" s="104" t="str">
        <f t="shared" si="187"/>
        <v/>
      </c>
      <c r="BR472" s="104" t="str">
        <f t="shared" si="209"/>
        <v/>
      </c>
      <c r="BS472" s="303" t="str">
        <f t="shared" si="210"/>
        <v/>
      </c>
      <c r="BT472" s="104"/>
      <c r="BU472" s="68" t="str">
        <f t="shared" si="188"/>
        <v/>
      </c>
      <c r="BV472" s="91" t="str">
        <f t="shared" si="189"/>
        <v/>
      </c>
      <c r="BW472" s="91" t="str">
        <f t="shared" si="190"/>
        <v/>
      </c>
      <c r="BX472" s="91" t="str">
        <f t="shared" si="191"/>
        <v/>
      </c>
      <c r="BY472" s="91" t="str">
        <f t="shared" si="192"/>
        <v/>
      </c>
    </row>
    <row r="473" spans="1:77" x14ac:dyDescent="0.35">
      <c r="A473" s="73">
        <f>'Student Tracking'!A472</f>
        <v>0</v>
      </c>
      <c r="B473" s="73">
        <f>'Student Tracking'!B472</f>
        <v>0</v>
      </c>
      <c r="C473" s="74">
        <f>'Student Tracking'!D472</f>
        <v>0</v>
      </c>
      <c r="D473" s="184" t="str">
        <f>IF('Student Tracking'!E472,'Student Tracking'!E472,"")</f>
        <v/>
      </c>
      <c r="E473" s="184" t="str">
        <f>IF('Student Tracking'!F472,'Student Tracking'!F472,"")</f>
        <v/>
      </c>
      <c r="F473" s="182"/>
      <c r="G473" s="40"/>
      <c r="H473" s="40"/>
      <c r="I473" s="40"/>
      <c r="J473" s="40"/>
      <c r="K473" s="40"/>
      <c r="L473" s="40"/>
      <c r="M473" s="40"/>
      <c r="N473" s="40"/>
      <c r="O473" s="40"/>
      <c r="P473" s="40"/>
      <c r="Q473" s="40"/>
      <c r="R473" s="40"/>
      <c r="S473" s="40"/>
      <c r="T473" s="40"/>
      <c r="U473" s="40"/>
      <c r="V473" s="40"/>
      <c r="W473" s="40"/>
      <c r="X473" s="40"/>
      <c r="Y473" s="40"/>
      <c r="Z473" s="40"/>
      <c r="AA473" s="182"/>
      <c r="AB473" s="40"/>
      <c r="AC473" s="40"/>
      <c r="AD473" s="40"/>
      <c r="AE473" s="40"/>
      <c r="AF473" s="40"/>
      <c r="AG473" s="40"/>
      <c r="AH473" s="40"/>
      <c r="AI473" s="40"/>
      <c r="AJ473" s="40"/>
      <c r="AK473" s="40"/>
      <c r="AL473" s="40"/>
      <c r="AM473" s="40"/>
      <c r="AN473" s="40"/>
      <c r="AO473" s="40"/>
      <c r="AP473" s="40"/>
      <c r="AQ473" s="40"/>
      <c r="AR473" s="40"/>
      <c r="AS473" s="40"/>
      <c r="AT473" s="40"/>
      <c r="AU473" s="40"/>
      <c r="AW473" s="145" t="str">
        <f t="shared" si="193"/>
        <v/>
      </c>
      <c r="AX473" s="146" t="str">
        <f t="shared" si="194"/>
        <v/>
      </c>
      <c r="AY473" s="147" t="str">
        <f t="shared" si="195"/>
        <v xml:space="preserve"> </v>
      </c>
      <c r="AZ473" s="145" t="str">
        <f t="shared" si="196"/>
        <v/>
      </c>
      <c r="BA473" s="146" t="str">
        <f t="shared" si="197"/>
        <v/>
      </c>
      <c r="BB473" s="147" t="str">
        <f t="shared" si="198"/>
        <v xml:space="preserve"> </v>
      </c>
      <c r="BC473" s="145" t="str">
        <f t="shared" si="199"/>
        <v/>
      </c>
      <c r="BD473" s="146" t="str">
        <f t="shared" si="200"/>
        <v/>
      </c>
      <c r="BE473" s="147" t="str">
        <f t="shared" si="201"/>
        <v xml:space="preserve"> </v>
      </c>
      <c r="BF473" s="145" t="str">
        <f t="shared" si="202"/>
        <v/>
      </c>
      <c r="BG473" s="146" t="str">
        <f t="shared" si="203"/>
        <v/>
      </c>
      <c r="BH473" s="148" t="str">
        <f t="shared" si="204"/>
        <v xml:space="preserve"> </v>
      </c>
      <c r="BI473" s="69" t="str">
        <f t="shared" si="205"/>
        <v/>
      </c>
      <c r="BJ473" s="70" t="str">
        <f t="shared" si="206"/>
        <v/>
      </c>
      <c r="BK473" s="142" t="str">
        <f t="shared" si="207"/>
        <v xml:space="preserve"> </v>
      </c>
      <c r="BL473" s="104"/>
      <c r="BM473" s="68">
        <f>COUNTIF('Student Tracking'!G472:N472,"&gt;=1")</f>
        <v>0</v>
      </c>
      <c r="BN473" s="104">
        <f>COUNTIF('Student Tracking'!G472:N472,"0")</f>
        <v>0</v>
      </c>
      <c r="BO473" s="85">
        <f t="shared" si="208"/>
        <v>0</v>
      </c>
      <c r="BP473" s="104" t="str">
        <f t="shared" si="186"/>
        <v/>
      </c>
      <c r="BQ473" s="104" t="str">
        <f t="shared" si="187"/>
        <v/>
      </c>
      <c r="BR473" s="104" t="str">
        <f t="shared" si="209"/>
        <v/>
      </c>
      <c r="BS473" s="303" t="str">
        <f t="shared" si="210"/>
        <v/>
      </c>
      <c r="BT473" s="104"/>
      <c r="BU473" s="68" t="str">
        <f t="shared" si="188"/>
        <v/>
      </c>
      <c r="BV473" s="91" t="str">
        <f t="shared" si="189"/>
        <v/>
      </c>
      <c r="BW473" s="91" t="str">
        <f t="shared" si="190"/>
        <v/>
      </c>
      <c r="BX473" s="91" t="str">
        <f t="shared" si="191"/>
        <v/>
      </c>
      <c r="BY473" s="91" t="str">
        <f t="shared" si="192"/>
        <v/>
      </c>
    </row>
    <row r="474" spans="1:77" x14ac:dyDescent="0.35">
      <c r="A474" s="73">
        <f>'Student Tracking'!A473</f>
        <v>0</v>
      </c>
      <c r="B474" s="73">
        <f>'Student Tracking'!B473</f>
        <v>0</v>
      </c>
      <c r="C474" s="74">
        <f>'Student Tracking'!D473</f>
        <v>0</v>
      </c>
      <c r="D474" s="184" t="str">
        <f>IF('Student Tracking'!E473,'Student Tracking'!E473,"")</f>
        <v/>
      </c>
      <c r="E474" s="184" t="str">
        <f>IF('Student Tracking'!F473,'Student Tracking'!F473,"")</f>
        <v/>
      </c>
      <c r="F474" s="181"/>
      <c r="G474" s="39"/>
      <c r="H474" s="39"/>
      <c r="I474" s="39"/>
      <c r="J474" s="39"/>
      <c r="K474" s="39"/>
      <c r="L474" s="39"/>
      <c r="M474" s="39"/>
      <c r="N474" s="39"/>
      <c r="O474" s="39"/>
      <c r="P474" s="39"/>
      <c r="Q474" s="39"/>
      <c r="R474" s="39"/>
      <c r="S474" s="39"/>
      <c r="T474" s="39"/>
      <c r="U474" s="39"/>
      <c r="V474" s="39"/>
      <c r="W474" s="39"/>
      <c r="X474" s="39"/>
      <c r="Y474" s="39"/>
      <c r="Z474" s="39"/>
      <c r="AA474" s="181"/>
      <c r="AB474" s="39"/>
      <c r="AC474" s="39"/>
      <c r="AD474" s="39"/>
      <c r="AE474" s="39"/>
      <c r="AF474" s="39"/>
      <c r="AG474" s="39"/>
      <c r="AH474" s="39"/>
      <c r="AI474" s="39"/>
      <c r="AJ474" s="39"/>
      <c r="AK474" s="39"/>
      <c r="AL474" s="39"/>
      <c r="AM474" s="39"/>
      <c r="AN474" s="39"/>
      <c r="AO474" s="39"/>
      <c r="AP474" s="39"/>
      <c r="AQ474" s="39"/>
      <c r="AR474" s="39"/>
      <c r="AS474" s="39"/>
      <c r="AT474" s="39"/>
      <c r="AU474" s="39"/>
      <c r="AW474" s="145" t="str">
        <f t="shared" si="193"/>
        <v/>
      </c>
      <c r="AX474" s="146" t="str">
        <f t="shared" si="194"/>
        <v/>
      </c>
      <c r="AY474" s="147" t="str">
        <f t="shared" si="195"/>
        <v xml:space="preserve"> </v>
      </c>
      <c r="AZ474" s="145" t="str">
        <f t="shared" si="196"/>
        <v/>
      </c>
      <c r="BA474" s="146" t="str">
        <f t="shared" si="197"/>
        <v/>
      </c>
      <c r="BB474" s="147" t="str">
        <f t="shared" si="198"/>
        <v xml:space="preserve"> </v>
      </c>
      <c r="BC474" s="145" t="str">
        <f t="shared" si="199"/>
        <v/>
      </c>
      <c r="BD474" s="146" t="str">
        <f t="shared" si="200"/>
        <v/>
      </c>
      <c r="BE474" s="147" t="str">
        <f t="shared" si="201"/>
        <v xml:space="preserve"> </v>
      </c>
      <c r="BF474" s="145" t="str">
        <f t="shared" si="202"/>
        <v/>
      </c>
      <c r="BG474" s="146" t="str">
        <f t="shared" si="203"/>
        <v/>
      </c>
      <c r="BH474" s="148" t="str">
        <f t="shared" si="204"/>
        <v xml:space="preserve"> </v>
      </c>
      <c r="BI474" s="69" t="str">
        <f t="shared" si="205"/>
        <v/>
      </c>
      <c r="BJ474" s="70" t="str">
        <f t="shared" si="206"/>
        <v/>
      </c>
      <c r="BK474" s="142" t="str">
        <f t="shared" si="207"/>
        <v xml:space="preserve"> </v>
      </c>
      <c r="BL474" s="104"/>
      <c r="BM474" s="68">
        <f>COUNTIF('Student Tracking'!G473:N473,"&gt;=1")</f>
        <v>0</v>
      </c>
      <c r="BN474" s="104">
        <f>COUNTIF('Student Tracking'!G473:N473,"0")</f>
        <v>0</v>
      </c>
      <c r="BO474" s="85">
        <f t="shared" si="208"/>
        <v>0</v>
      </c>
      <c r="BP474" s="104" t="str">
        <f t="shared" si="186"/>
        <v/>
      </c>
      <c r="BQ474" s="104" t="str">
        <f t="shared" si="187"/>
        <v/>
      </c>
      <c r="BR474" s="104" t="str">
        <f t="shared" si="209"/>
        <v/>
      </c>
      <c r="BS474" s="303" t="str">
        <f t="shared" si="210"/>
        <v/>
      </c>
      <c r="BT474" s="104"/>
      <c r="BU474" s="68" t="str">
        <f t="shared" si="188"/>
        <v/>
      </c>
      <c r="BV474" s="91" t="str">
        <f t="shared" si="189"/>
        <v/>
      </c>
      <c r="BW474" s="91" t="str">
        <f t="shared" si="190"/>
        <v/>
      </c>
      <c r="BX474" s="91" t="str">
        <f t="shared" si="191"/>
        <v/>
      </c>
      <c r="BY474" s="91" t="str">
        <f t="shared" si="192"/>
        <v/>
      </c>
    </row>
    <row r="475" spans="1:77" x14ac:dyDescent="0.35">
      <c r="A475" s="73">
        <f>'Student Tracking'!A474</f>
        <v>0</v>
      </c>
      <c r="B475" s="73">
        <f>'Student Tracking'!B474</f>
        <v>0</v>
      </c>
      <c r="C475" s="74">
        <f>'Student Tracking'!D474</f>
        <v>0</v>
      </c>
      <c r="D475" s="184" t="str">
        <f>IF('Student Tracking'!E474,'Student Tracking'!E474,"")</f>
        <v/>
      </c>
      <c r="E475" s="184" t="str">
        <f>IF('Student Tracking'!F474,'Student Tracking'!F474,"")</f>
        <v/>
      </c>
      <c r="F475" s="182"/>
      <c r="G475" s="40"/>
      <c r="H475" s="40"/>
      <c r="I475" s="40"/>
      <c r="J475" s="40"/>
      <c r="K475" s="40"/>
      <c r="L475" s="40"/>
      <c r="M475" s="40"/>
      <c r="N475" s="40"/>
      <c r="O475" s="40"/>
      <c r="P475" s="40"/>
      <c r="Q475" s="40"/>
      <c r="R475" s="40"/>
      <c r="S475" s="40"/>
      <c r="T475" s="40"/>
      <c r="U475" s="40"/>
      <c r="V475" s="40"/>
      <c r="W475" s="40"/>
      <c r="X475" s="40"/>
      <c r="Y475" s="40"/>
      <c r="Z475" s="40"/>
      <c r="AA475" s="182"/>
      <c r="AB475" s="40"/>
      <c r="AC475" s="40"/>
      <c r="AD475" s="40"/>
      <c r="AE475" s="40"/>
      <c r="AF475" s="40"/>
      <c r="AG475" s="40"/>
      <c r="AH475" s="40"/>
      <c r="AI475" s="40"/>
      <c r="AJ475" s="40"/>
      <c r="AK475" s="40"/>
      <c r="AL475" s="40"/>
      <c r="AM475" s="40"/>
      <c r="AN475" s="40"/>
      <c r="AO475" s="40"/>
      <c r="AP475" s="40"/>
      <c r="AQ475" s="40"/>
      <c r="AR475" s="40"/>
      <c r="AS475" s="40"/>
      <c r="AT475" s="40"/>
      <c r="AU475" s="40"/>
      <c r="AW475" s="145" t="str">
        <f t="shared" si="193"/>
        <v/>
      </c>
      <c r="AX475" s="146" t="str">
        <f t="shared" si="194"/>
        <v/>
      </c>
      <c r="AY475" s="147" t="str">
        <f t="shared" si="195"/>
        <v xml:space="preserve"> </v>
      </c>
      <c r="AZ475" s="145" t="str">
        <f t="shared" si="196"/>
        <v/>
      </c>
      <c r="BA475" s="146" t="str">
        <f t="shared" si="197"/>
        <v/>
      </c>
      <c r="BB475" s="147" t="str">
        <f t="shared" si="198"/>
        <v xml:space="preserve"> </v>
      </c>
      <c r="BC475" s="145" t="str">
        <f t="shared" si="199"/>
        <v/>
      </c>
      <c r="BD475" s="146" t="str">
        <f t="shared" si="200"/>
        <v/>
      </c>
      <c r="BE475" s="147" t="str">
        <f t="shared" si="201"/>
        <v xml:space="preserve"> </v>
      </c>
      <c r="BF475" s="145" t="str">
        <f t="shared" si="202"/>
        <v/>
      </c>
      <c r="BG475" s="146" t="str">
        <f t="shared" si="203"/>
        <v/>
      </c>
      <c r="BH475" s="148" t="str">
        <f t="shared" si="204"/>
        <v xml:space="preserve"> </v>
      </c>
      <c r="BI475" s="69" t="str">
        <f t="shared" si="205"/>
        <v/>
      </c>
      <c r="BJ475" s="70" t="str">
        <f t="shared" si="206"/>
        <v/>
      </c>
      <c r="BK475" s="142" t="str">
        <f t="shared" si="207"/>
        <v xml:space="preserve"> </v>
      </c>
      <c r="BL475" s="104"/>
      <c r="BM475" s="68">
        <f>COUNTIF('Student Tracking'!G474:N474,"&gt;=1")</f>
        <v>0</v>
      </c>
      <c r="BN475" s="104">
        <f>COUNTIF('Student Tracking'!G474:N474,"0")</f>
        <v>0</v>
      </c>
      <c r="BO475" s="85">
        <f t="shared" si="208"/>
        <v>0</v>
      </c>
      <c r="BP475" s="104" t="str">
        <f t="shared" si="186"/>
        <v/>
      </c>
      <c r="BQ475" s="104" t="str">
        <f t="shared" si="187"/>
        <v/>
      </c>
      <c r="BR475" s="104" t="str">
        <f t="shared" si="209"/>
        <v/>
      </c>
      <c r="BS475" s="303" t="str">
        <f t="shared" si="210"/>
        <v/>
      </c>
      <c r="BT475" s="104"/>
      <c r="BU475" s="68" t="str">
        <f t="shared" si="188"/>
        <v/>
      </c>
      <c r="BV475" s="91" t="str">
        <f t="shared" si="189"/>
        <v/>
      </c>
      <c r="BW475" s="91" t="str">
        <f t="shared" si="190"/>
        <v/>
      </c>
      <c r="BX475" s="91" t="str">
        <f t="shared" si="191"/>
        <v/>
      </c>
      <c r="BY475" s="91" t="str">
        <f t="shared" si="192"/>
        <v/>
      </c>
    </row>
    <row r="476" spans="1:77" x14ac:dyDescent="0.35">
      <c r="A476" s="73">
        <f>'Student Tracking'!A475</f>
        <v>0</v>
      </c>
      <c r="B476" s="73">
        <f>'Student Tracking'!B475</f>
        <v>0</v>
      </c>
      <c r="C476" s="74">
        <f>'Student Tracking'!D475</f>
        <v>0</v>
      </c>
      <c r="D476" s="184" t="str">
        <f>IF('Student Tracking'!E475,'Student Tracking'!E475,"")</f>
        <v/>
      </c>
      <c r="E476" s="184" t="str">
        <f>IF('Student Tracking'!F475,'Student Tracking'!F475,"")</f>
        <v/>
      </c>
      <c r="F476" s="181"/>
      <c r="G476" s="39"/>
      <c r="H476" s="39"/>
      <c r="I476" s="39"/>
      <c r="J476" s="39"/>
      <c r="K476" s="39"/>
      <c r="L476" s="39"/>
      <c r="M476" s="39"/>
      <c r="N476" s="39"/>
      <c r="O476" s="39"/>
      <c r="P476" s="39"/>
      <c r="Q476" s="39"/>
      <c r="R476" s="39"/>
      <c r="S476" s="39"/>
      <c r="T476" s="39"/>
      <c r="U476" s="39"/>
      <c r="V476" s="39"/>
      <c r="W476" s="39"/>
      <c r="X476" s="39"/>
      <c r="Y476" s="39"/>
      <c r="Z476" s="39"/>
      <c r="AA476" s="181"/>
      <c r="AB476" s="39"/>
      <c r="AC476" s="39"/>
      <c r="AD476" s="39"/>
      <c r="AE476" s="39"/>
      <c r="AF476" s="39"/>
      <c r="AG476" s="39"/>
      <c r="AH476" s="39"/>
      <c r="AI476" s="39"/>
      <c r="AJ476" s="39"/>
      <c r="AK476" s="39"/>
      <c r="AL476" s="39"/>
      <c r="AM476" s="39"/>
      <c r="AN476" s="39"/>
      <c r="AO476" s="39"/>
      <c r="AP476" s="39"/>
      <c r="AQ476" s="39"/>
      <c r="AR476" s="39"/>
      <c r="AS476" s="39"/>
      <c r="AT476" s="39"/>
      <c r="AU476" s="39"/>
      <c r="AW476" s="145" t="str">
        <f t="shared" si="193"/>
        <v/>
      </c>
      <c r="AX476" s="146" t="str">
        <f t="shared" si="194"/>
        <v/>
      </c>
      <c r="AY476" s="147" t="str">
        <f t="shared" si="195"/>
        <v xml:space="preserve"> </v>
      </c>
      <c r="AZ476" s="145" t="str">
        <f t="shared" si="196"/>
        <v/>
      </c>
      <c r="BA476" s="146" t="str">
        <f t="shared" si="197"/>
        <v/>
      </c>
      <c r="BB476" s="147" t="str">
        <f t="shared" si="198"/>
        <v xml:space="preserve"> </v>
      </c>
      <c r="BC476" s="145" t="str">
        <f t="shared" si="199"/>
        <v/>
      </c>
      <c r="BD476" s="146" t="str">
        <f t="shared" si="200"/>
        <v/>
      </c>
      <c r="BE476" s="147" t="str">
        <f t="shared" si="201"/>
        <v xml:space="preserve"> </v>
      </c>
      <c r="BF476" s="145" t="str">
        <f t="shared" si="202"/>
        <v/>
      </c>
      <c r="BG476" s="146" t="str">
        <f t="shared" si="203"/>
        <v/>
      </c>
      <c r="BH476" s="148" t="str">
        <f t="shared" si="204"/>
        <v xml:space="preserve"> </v>
      </c>
      <c r="BI476" s="69" t="str">
        <f t="shared" si="205"/>
        <v/>
      </c>
      <c r="BJ476" s="70" t="str">
        <f t="shared" si="206"/>
        <v/>
      </c>
      <c r="BK476" s="142" t="str">
        <f t="shared" si="207"/>
        <v xml:space="preserve"> </v>
      </c>
      <c r="BL476" s="104"/>
      <c r="BM476" s="68">
        <f>COUNTIF('Student Tracking'!G475:N475,"&gt;=1")</f>
        <v>0</v>
      </c>
      <c r="BN476" s="104">
        <f>COUNTIF('Student Tracking'!G475:N475,"0")</f>
        <v>0</v>
      </c>
      <c r="BO476" s="85">
        <f t="shared" si="208"/>
        <v>0</v>
      </c>
      <c r="BP476" s="104" t="str">
        <f t="shared" si="186"/>
        <v/>
      </c>
      <c r="BQ476" s="104" t="str">
        <f t="shared" si="187"/>
        <v/>
      </c>
      <c r="BR476" s="104" t="str">
        <f t="shared" si="209"/>
        <v/>
      </c>
      <c r="BS476" s="303" t="str">
        <f t="shared" si="210"/>
        <v/>
      </c>
      <c r="BT476" s="104"/>
      <c r="BU476" s="68" t="str">
        <f t="shared" si="188"/>
        <v/>
      </c>
      <c r="BV476" s="91" t="str">
        <f t="shared" si="189"/>
        <v/>
      </c>
      <c r="BW476" s="91" t="str">
        <f t="shared" si="190"/>
        <v/>
      </c>
      <c r="BX476" s="91" t="str">
        <f t="shared" si="191"/>
        <v/>
      </c>
      <c r="BY476" s="91" t="str">
        <f t="shared" si="192"/>
        <v/>
      </c>
    </row>
    <row r="477" spans="1:77" x14ac:dyDescent="0.35">
      <c r="A477" s="73">
        <f>'Student Tracking'!A476</f>
        <v>0</v>
      </c>
      <c r="B477" s="73">
        <f>'Student Tracking'!B476</f>
        <v>0</v>
      </c>
      <c r="C477" s="74">
        <f>'Student Tracking'!D476</f>
        <v>0</v>
      </c>
      <c r="D477" s="184" t="str">
        <f>IF('Student Tracking'!E476,'Student Tracking'!E476,"")</f>
        <v/>
      </c>
      <c r="E477" s="184" t="str">
        <f>IF('Student Tracking'!F476,'Student Tracking'!F476,"")</f>
        <v/>
      </c>
      <c r="F477" s="182"/>
      <c r="G477" s="40"/>
      <c r="H477" s="40"/>
      <c r="I477" s="40"/>
      <c r="J477" s="40"/>
      <c r="K477" s="40"/>
      <c r="L477" s="40"/>
      <c r="M477" s="40"/>
      <c r="N477" s="40"/>
      <c r="O477" s="40"/>
      <c r="P477" s="40"/>
      <c r="Q477" s="40"/>
      <c r="R477" s="40"/>
      <c r="S477" s="40"/>
      <c r="T477" s="40"/>
      <c r="U477" s="40"/>
      <c r="V477" s="40"/>
      <c r="W477" s="40"/>
      <c r="X477" s="40"/>
      <c r="Y477" s="40"/>
      <c r="Z477" s="40"/>
      <c r="AA477" s="182"/>
      <c r="AB477" s="40"/>
      <c r="AC477" s="40"/>
      <c r="AD477" s="40"/>
      <c r="AE477" s="40"/>
      <c r="AF477" s="40"/>
      <c r="AG477" s="40"/>
      <c r="AH477" s="40"/>
      <c r="AI477" s="40"/>
      <c r="AJ477" s="40"/>
      <c r="AK477" s="40"/>
      <c r="AL477" s="40"/>
      <c r="AM477" s="40"/>
      <c r="AN477" s="40"/>
      <c r="AO477" s="40"/>
      <c r="AP477" s="40"/>
      <c r="AQ477" s="40"/>
      <c r="AR477" s="40"/>
      <c r="AS477" s="40"/>
      <c r="AT477" s="40"/>
      <c r="AU477" s="40"/>
      <c r="AW477" s="145" t="str">
        <f t="shared" si="193"/>
        <v/>
      </c>
      <c r="AX477" s="146" t="str">
        <f t="shared" si="194"/>
        <v/>
      </c>
      <c r="AY477" s="147" t="str">
        <f t="shared" si="195"/>
        <v xml:space="preserve"> </v>
      </c>
      <c r="AZ477" s="145" t="str">
        <f t="shared" si="196"/>
        <v/>
      </c>
      <c r="BA477" s="146" t="str">
        <f t="shared" si="197"/>
        <v/>
      </c>
      <c r="BB477" s="147" t="str">
        <f t="shared" si="198"/>
        <v xml:space="preserve"> </v>
      </c>
      <c r="BC477" s="145" t="str">
        <f t="shared" si="199"/>
        <v/>
      </c>
      <c r="BD477" s="146" t="str">
        <f t="shared" si="200"/>
        <v/>
      </c>
      <c r="BE477" s="147" t="str">
        <f t="shared" si="201"/>
        <v xml:space="preserve"> </v>
      </c>
      <c r="BF477" s="145" t="str">
        <f t="shared" si="202"/>
        <v/>
      </c>
      <c r="BG477" s="146" t="str">
        <f t="shared" si="203"/>
        <v/>
      </c>
      <c r="BH477" s="148" t="str">
        <f t="shared" si="204"/>
        <v xml:space="preserve"> </v>
      </c>
      <c r="BI477" s="69" t="str">
        <f t="shared" si="205"/>
        <v/>
      </c>
      <c r="BJ477" s="70" t="str">
        <f t="shared" si="206"/>
        <v/>
      </c>
      <c r="BK477" s="142" t="str">
        <f t="shared" si="207"/>
        <v xml:space="preserve"> </v>
      </c>
      <c r="BL477" s="104"/>
      <c r="BM477" s="68">
        <f>COUNTIF('Student Tracking'!G476:N476,"&gt;=1")</f>
        <v>0</v>
      </c>
      <c r="BN477" s="104">
        <f>COUNTIF('Student Tracking'!G476:N476,"0")</f>
        <v>0</v>
      </c>
      <c r="BO477" s="85">
        <f t="shared" si="208"/>
        <v>0</v>
      </c>
      <c r="BP477" s="104" t="str">
        <f t="shared" si="186"/>
        <v/>
      </c>
      <c r="BQ477" s="104" t="str">
        <f t="shared" si="187"/>
        <v/>
      </c>
      <c r="BR477" s="104" t="str">
        <f t="shared" si="209"/>
        <v/>
      </c>
      <c r="BS477" s="303" t="str">
        <f t="shared" si="210"/>
        <v/>
      </c>
      <c r="BT477" s="104"/>
      <c r="BU477" s="68" t="str">
        <f t="shared" si="188"/>
        <v/>
      </c>
      <c r="BV477" s="91" t="str">
        <f t="shared" si="189"/>
        <v/>
      </c>
      <c r="BW477" s="91" t="str">
        <f t="shared" si="190"/>
        <v/>
      </c>
      <c r="BX477" s="91" t="str">
        <f t="shared" si="191"/>
        <v/>
      </c>
      <c r="BY477" s="91" t="str">
        <f t="shared" si="192"/>
        <v/>
      </c>
    </row>
    <row r="478" spans="1:77" x14ac:dyDescent="0.35">
      <c r="A478" s="73">
        <f>'Student Tracking'!A477</f>
        <v>0</v>
      </c>
      <c r="B478" s="73">
        <f>'Student Tracking'!B477</f>
        <v>0</v>
      </c>
      <c r="C478" s="74">
        <f>'Student Tracking'!D477</f>
        <v>0</v>
      </c>
      <c r="D478" s="184" t="str">
        <f>IF('Student Tracking'!E477,'Student Tracking'!E477,"")</f>
        <v/>
      </c>
      <c r="E478" s="184" t="str">
        <f>IF('Student Tracking'!F477,'Student Tracking'!F477,"")</f>
        <v/>
      </c>
      <c r="F478" s="181"/>
      <c r="G478" s="39"/>
      <c r="H478" s="39"/>
      <c r="I478" s="39"/>
      <c r="J478" s="39"/>
      <c r="K478" s="39"/>
      <c r="L478" s="39"/>
      <c r="M478" s="39"/>
      <c r="N478" s="39"/>
      <c r="O478" s="39"/>
      <c r="P478" s="39"/>
      <c r="Q478" s="39"/>
      <c r="R478" s="39"/>
      <c r="S478" s="39"/>
      <c r="T478" s="39"/>
      <c r="U478" s="39"/>
      <c r="V478" s="39"/>
      <c r="W478" s="39"/>
      <c r="X478" s="39"/>
      <c r="Y478" s="39"/>
      <c r="Z478" s="39"/>
      <c r="AA478" s="181"/>
      <c r="AB478" s="39"/>
      <c r="AC478" s="39"/>
      <c r="AD478" s="39"/>
      <c r="AE478" s="39"/>
      <c r="AF478" s="39"/>
      <c r="AG478" s="39"/>
      <c r="AH478" s="39"/>
      <c r="AI478" s="39"/>
      <c r="AJ478" s="39"/>
      <c r="AK478" s="39"/>
      <c r="AL478" s="39"/>
      <c r="AM478" s="39"/>
      <c r="AN478" s="39"/>
      <c r="AO478" s="39"/>
      <c r="AP478" s="39"/>
      <c r="AQ478" s="39"/>
      <c r="AR478" s="39"/>
      <c r="AS478" s="39"/>
      <c r="AT478" s="39"/>
      <c r="AU478" s="39"/>
      <c r="AW478" s="145" t="str">
        <f t="shared" si="193"/>
        <v/>
      </c>
      <c r="AX478" s="146" t="str">
        <f t="shared" si="194"/>
        <v/>
      </c>
      <c r="AY478" s="147" t="str">
        <f t="shared" si="195"/>
        <v xml:space="preserve"> </v>
      </c>
      <c r="AZ478" s="145" t="str">
        <f t="shared" si="196"/>
        <v/>
      </c>
      <c r="BA478" s="146" t="str">
        <f t="shared" si="197"/>
        <v/>
      </c>
      <c r="BB478" s="147" t="str">
        <f t="shared" si="198"/>
        <v xml:space="preserve"> </v>
      </c>
      <c r="BC478" s="145" t="str">
        <f t="shared" si="199"/>
        <v/>
      </c>
      <c r="BD478" s="146" t="str">
        <f t="shared" si="200"/>
        <v/>
      </c>
      <c r="BE478" s="147" t="str">
        <f t="shared" si="201"/>
        <v xml:space="preserve"> </v>
      </c>
      <c r="BF478" s="145" t="str">
        <f t="shared" si="202"/>
        <v/>
      </c>
      <c r="BG478" s="146" t="str">
        <f t="shared" si="203"/>
        <v/>
      </c>
      <c r="BH478" s="148" t="str">
        <f t="shared" si="204"/>
        <v xml:space="preserve"> </v>
      </c>
      <c r="BI478" s="69" t="str">
        <f t="shared" si="205"/>
        <v/>
      </c>
      <c r="BJ478" s="70" t="str">
        <f t="shared" si="206"/>
        <v/>
      </c>
      <c r="BK478" s="142" t="str">
        <f t="shared" si="207"/>
        <v xml:space="preserve"> </v>
      </c>
      <c r="BL478" s="104"/>
      <c r="BM478" s="68">
        <f>COUNTIF('Student Tracking'!G477:N477,"&gt;=1")</f>
        <v>0</v>
      </c>
      <c r="BN478" s="104">
        <f>COUNTIF('Student Tracking'!G477:N477,"0")</f>
        <v>0</v>
      </c>
      <c r="BO478" s="85">
        <f t="shared" si="208"/>
        <v>0</v>
      </c>
      <c r="BP478" s="104" t="str">
        <f t="shared" si="186"/>
        <v/>
      </c>
      <c r="BQ478" s="104" t="str">
        <f t="shared" si="187"/>
        <v/>
      </c>
      <c r="BR478" s="104" t="str">
        <f t="shared" si="209"/>
        <v/>
      </c>
      <c r="BS478" s="303" t="str">
        <f t="shared" si="210"/>
        <v/>
      </c>
      <c r="BT478" s="104"/>
      <c r="BU478" s="68" t="str">
        <f t="shared" si="188"/>
        <v/>
      </c>
      <c r="BV478" s="91" t="str">
        <f t="shared" si="189"/>
        <v/>
      </c>
      <c r="BW478" s="91" t="str">
        <f t="shared" si="190"/>
        <v/>
      </c>
      <c r="BX478" s="91" t="str">
        <f t="shared" si="191"/>
        <v/>
      </c>
      <c r="BY478" s="91" t="str">
        <f t="shared" si="192"/>
        <v/>
      </c>
    </row>
    <row r="479" spans="1:77" x14ac:dyDescent="0.35">
      <c r="A479" s="73">
        <f>'Student Tracking'!A478</f>
        <v>0</v>
      </c>
      <c r="B479" s="73">
        <f>'Student Tracking'!B478</f>
        <v>0</v>
      </c>
      <c r="C479" s="74">
        <f>'Student Tracking'!D478</f>
        <v>0</v>
      </c>
      <c r="D479" s="184" t="str">
        <f>IF('Student Tracking'!E478,'Student Tracking'!E478,"")</f>
        <v/>
      </c>
      <c r="E479" s="184" t="str">
        <f>IF('Student Tracking'!F478,'Student Tracking'!F478,"")</f>
        <v/>
      </c>
      <c r="F479" s="182"/>
      <c r="G479" s="40"/>
      <c r="H479" s="40"/>
      <c r="I479" s="40"/>
      <c r="J479" s="40"/>
      <c r="K479" s="40"/>
      <c r="L479" s="40"/>
      <c r="M479" s="40"/>
      <c r="N479" s="40"/>
      <c r="O479" s="40"/>
      <c r="P479" s="40"/>
      <c r="Q479" s="40"/>
      <c r="R479" s="40"/>
      <c r="S479" s="40"/>
      <c r="T479" s="40"/>
      <c r="U479" s="40"/>
      <c r="V479" s="40"/>
      <c r="W479" s="40"/>
      <c r="X479" s="40"/>
      <c r="Y479" s="40"/>
      <c r="Z479" s="40"/>
      <c r="AA479" s="182"/>
      <c r="AB479" s="40"/>
      <c r="AC479" s="40"/>
      <c r="AD479" s="40"/>
      <c r="AE479" s="40"/>
      <c r="AF479" s="40"/>
      <c r="AG479" s="40"/>
      <c r="AH479" s="40"/>
      <c r="AI479" s="40"/>
      <c r="AJ479" s="40"/>
      <c r="AK479" s="40"/>
      <c r="AL479" s="40"/>
      <c r="AM479" s="40"/>
      <c r="AN479" s="40"/>
      <c r="AO479" s="40"/>
      <c r="AP479" s="40"/>
      <c r="AQ479" s="40"/>
      <c r="AR479" s="40"/>
      <c r="AS479" s="40"/>
      <c r="AT479" s="40"/>
      <c r="AU479" s="40"/>
      <c r="AW479" s="145" t="str">
        <f t="shared" si="193"/>
        <v/>
      </c>
      <c r="AX479" s="146" t="str">
        <f t="shared" si="194"/>
        <v/>
      </c>
      <c r="AY479" s="147" t="str">
        <f t="shared" si="195"/>
        <v xml:space="preserve"> </v>
      </c>
      <c r="AZ479" s="145" t="str">
        <f t="shared" si="196"/>
        <v/>
      </c>
      <c r="BA479" s="146" t="str">
        <f t="shared" si="197"/>
        <v/>
      </c>
      <c r="BB479" s="147" t="str">
        <f t="shared" si="198"/>
        <v xml:space="preserve"> </v>
      </c>
      <c r="BC479" s="145" t="str">
        <f t="shared" si="199"/>
        <v/>
      </c>
      <c r="BD479" s="146" t="str">
        <f t="shared" si="200"/>
        <v/>
      </c>
      <c r="BE479" s="147" t="str">
        <f t="shared" si="201"/>
        <v xml:space="preserve"> </v>
      </c>
      <c r="BF479" s="145" t="str">
        <f t="shared" si="202"/>
        <v/>
      </c>
      <c r="BG479" s="146" t="str">
        <f t="shared" si="203"/>
        <v/>
      </c>
      <c r="BH479" s="148" t="str">
        <f t="shared" si="204"/>
        <v xml:space="preserve"> </v>
      </c>
      <c r="BI479" s="69" t="str">
        <f t="shared" si="205"/>
        <v/>
      </c>
      <c r="BJ479" s="70" t="str">
        <f t="shared" si="206"/>
        <v/>
      </c>
      <c r="BK479" s="142" t="str">
        <f t="shared" si="207"/>
        <v xml:space="preserve"> </v>
      </c>
      <c r="BL479" s="104"/>
      <c r="BM479" s="68">
        <f>COUNTIF('Student Tracking'!G478:N478,"&gt;=1")</f>
        <v>0</v>
      </c>
      <c r="BN479" s="104">
        <f>COUNTIF('Student Tracking'!G478:N478,"0")</f>
        <v>0</v>
      </c>
      <c r="BO479" s="85">
        <f t="shared" si="208"/>
        <v>0</v>
      </c>
      <c r="BP479" s="104" t="str">
        <f t="shared" si="186"/>
        <v/>
      </c>
      <c r="BQ479" s="104" t="str">
        <f t="shared" si="187"/>
        <v/>
      </c>
      <c r="BR479" s="104" t="str">
        <f t="shared" si="209"/>
        <v/>
      </c>
      <c r="BS479" s="303" t="str">
        <f t="shared" si="210"/>
        <v/>
      </c>
      <c r="BT479" s="104"/>
      <c r="BU479" s="68" t="str">
        <f t="shared" si="188"/>
        <v/>
      </c>
      <c r="BV479" s="91" t="str">
        <f t="shared" si="189"/>
        <v/>
      </c>
      <c r="BW479" s="91" t="str">
        <f t="shared" si="190"/>
        <v/>
      </c>
      <c r="BX479" s="91" t="str">
        <f t="shared" si="191"/>
        <v/>
      </c>
      <c r="BY479" s="91" t="str">
        <f t="shared" si="192"/>
        <v/>
      </c>
    </row>
    <row r="480" spans="1:77" x14ac:dyDescent="0.35">
      <c r="A480" s="73">
        <f>'Student Tracking'!A479</f>
        <v>0</v>
      </c>
      <c r="B480" s="73">
        <f>'Student Tracking'!B479</f>
        <v>0</v>
      </c>
      <c r="C480" s="74">
        <f>'Student Tracking'!D479</f>
        <v>0</v>
      </c>
      <c r="D480" s="184" t="str">
        <f>IF('Student Tracking'!E479,'Student Tracking'!E479,"")</f>
        <v/>
      </c>
      <c r="E480" s="184" t="str">
        <f>IF('Student Tracking'!F479,'Student Tracking'!F479,"")</f>
        <v/>
      </c>
      <c r="F480" s="181"/>
      <c r="G480" s="39"/>
      <c r="H480" s="39"/>
      <c r="I480" s="39"/>
      <c r="J480" s="39"/>
      <c r="K480" s="39"/>
      <c r="L480" s="39"/>
      <c r="M480" s="39"/>
      <c r="N480" s="39"/>
      <c r="O480" s="39"/>
      <c r="P480" s="39"/>
      <c r="Q480" s="39"/>
      <c r="R480" s="39"/>
      <c r="S480" s="39"/>
      <c r="T480" s="39"/>
      <c r="U480" s="39"/>
      <c r="V480" s="39"/>
      <c r="W480" s="39"/>
      <c r="X480" s="39"/>
      <c r="Y480" s="39"/>
      <c r="Z480" s="39"/>
      <c r="AA480" s="181"/>
      <c r="AB480" s="39"/>
      <c r="AC480" s="39"/>
      <c r="AD480" s="39"/>
      <c r="AE480" s="39"/>
      <c r="AF480" s="39"/>
      <c r="AG480" s="39"/>
      <c r="AH480" s="39"/>
      <c r="AI480" s="39"/>
      <c r="AJ480" s="39"/>
      <c r="AK480" s="39"/>
      <c r="AL480" s="39"/>
      <c r="AM480" s="39"/>
      <c r="AN480" s="39"/>
      <c r="AO480" s="39"/>
      <c r="AP480" s="39"/>
      <c r="AQ480" s="39"/>
      <c r="AR480" s="39"/>
      <c r="AS480" s="39"/>
      <c r="AT480" s="39"/>
      <c r="AU480" s="39"/>
      <c r="AW480" s="145" t="str">
        <f t="shared" si="193"/>
        <v/>
      </c>
      <c r="AX480" s="146" t="str">
        <f t="shared" si="194"/>
        <v/>
      </c>
      <c r="AY480" s="147" t="str">
        <f t="shared" si="195"/>
        <v xml:space="preserve"> </v>
      </c>
      <c r="AZ480" s="145" t="str">
        <f t="shared" si="196"/>
        <v/>
      </c>
      <c r="BA480" s="146" t="str">
        <f t="shared" si="197"/>
        <v/>
      </c>
      <c r="BB480" s="147" t="str">
        <f t="shared" si="198"/>
        <v xml:space="preserve"> </v>
      </c>
      <c r="BC480" s="145" t="str">
        <f t="shared" si="199"/>
        <v/>
      </c>
      <c r="BD480" s="146" t="str">
        <f t="shared" si="200"/>
        <v/>
      </c>
      <c r="BE480" s="147" t="str">
        <f t="shared" si="201"/>
        <v xml:space="preserve"> </v>
      </c>
      <c r="BF480" s="145" t="str">
        <f t="shared" si="202"/>
        <v/>
      </c>
      <c r="BG480" s="146" t="str">
        <f t="shared" si="203"/>
        <v/>
      </c>
      <c r="BH480" s="148" t="str">
        <f t="shared" si="204"/>
        <v xml:space="preserve"> </v>
      </c>
      <c r="BI480" s="69" t="str">
        <f t="shared" si="205"/>
        <v/>
      </c>
      <c r="BJ480" s="70" t="str">
        <f t="shared" si="206"/>
        <v/>
      </c>
      <c r="BK480" s="142" t="str">
        <f t="shared" si="207"/>
        <v xml:space="preserve"> </v>
      </c>
      <c r="BL480" s="104"/>
      <c r="BM480" s="68">
        <f>COUNTIF('Student Tracking'!G479:N479,"&gt;=1")</f>
        <v>0</v>
      </c>
      <c r="BN480" s="104">
        <f>COUNTIF('Student Tracking'!G479:N479,"0")</f>
        <v>0</v>
      </c>
      <c r="BO480" s="85">
        <f t="shared" si="208"/>
        <v>0</v>
      </c>
      <c r="BP480" s="104" t="str">
        <f t="shared" si="186"/>
        <v/>
      </c>
      <c r="BQ480" s="104" t="str">
        <f t="shared" si="187"/>
        <v/>
      </c>
      <c r="BR480" s="104" t="str">
        <f t="shared" si="209"/>
        <v/>
      </c>
      <c r="BS480" s="303" t="str">
        <f t="shared" si="210"/>
        <v/>
      </c>
      <c r="BT480" s="104"/>
      <c r="BU480" s="68" t="str">
        <f t="shared" si="188"/>
        <v/>
      </c>
      <c r="BV480" s="91" t="str">
        <f t="shared" si="189"/>
        <v/>
      </c>
      <c r="BW480" s="91" t="str">
        <f t="shared" si="190"/>
        <v/>
      </c>
      <c r="BX480" s="91" t="str">
        <f t="shared" si="191"/>
        <v/>
      </c>
      <c r="BY480" s="91" t="str">
        <f t="shared" si="192"/>
        <v/>
      </c>
    </row>
    <row r="481" spans="1:77" x14ac:dyDescent="0.35">
      <c r="A481" s="73">
        <f>'Student Tracking'!A480</f>
        <v>0</v>
      </c>
      <c r="B481" s="73">
        <f>'Student Tracking'!B480</f>
        <v>0</v>
      </c>
      <c r="C481" s="74">
        <f>'Student Tracking'!D480</f>
        <v>0</v>
      </c>
      <c r="D481" s="184" t="str">
        <f>IF('Student Tracking'!E480,'Student Tracking'!E480,"")</f>
        <v/>
      </c>
      <c r="E481" s="184" t="str">
        <f>IF('Student Tracking'!F480,'Student Tracking'!F480,"")</f>
        <v/>
      </c>
      <c r="F481" s="182"/>
      <c r="G481" s="40"/>
      <c r="H481" s="40"/>
      <c r="I481" s="40"/>
      <c r="J481" s="40"/>
      <c r="K481" s="40"/>
      <c r="L481" s="40"/>
      <c r="M481" s="40"/>
      <c r="N481" s="40"/>
      <c r="O481" s="40"/>
      <c r="P481" s="40"/>
      <c r="Q481" s="40"/>
      <c r="R481" s="40"/>
      <c r="S481" s="40"/>
      <c r="T481" s="40"/>
      <c r="U481" s="40"/>
      <c r="V481" s="40"/>
      <c r="W481" s="40"/>
      <c r="X481" s="40"/>
      <c r="Y481" s="40"/>
      <c r="Z481" s="40"/>
      <c r="AA481" s="182"/>
      <c r="AB481" s="40"/>
      <c r="AC481" s="40"/>
      <c r="AD481" s="40"/>
      <c r="AE481" s="40"/>
      <c r="AF481" s="40"/>
      <c r="AG481" s="40"/>
      <c r="AH481" s="40"/>
      <c r="AI481" s="40"/>
      <c r="AJ481" s="40"/>
      <c r="AK481" s="40"/>
      <c r="AL481" s="40"/>
      <c r="AM481" s="40"/>
      <c r="AN481" s="40"/>
      <c r="AO481" s="40"/>
      <c r="AP481" s="40"/>
      <c r="AQ481" s="40"/>
      <c r="AR481" s="40"/>
      <c r="AS481" s="40"/>
      <c r="AT481" s="40"/>
      <c r="AU481" s="40"/>
      <c r="AW481" s="145" t="str">
        <f t="shared" si="193"/>
        <v/>
      </c>
      <c r="AX481" s="146" t="str">
        <f t="shared" si="194"/>
        <v/>
      </c>
      <c r="AY481" s="147" t="str">
        <f t="shared" si="195"/>
        <v xml:space="preserve"> </v>
      </c>
      <c r="AZ481" s="145" t="str">
        <f t="shared" si="196"/>
        <v/>
      </c>
      <c r="BA481" s="146" t="str">
        <f t="shared" si="197"/>
        <v/>
      </c>
      <c r="BB481" s="147" t="str">
        <f t="shared" si="198"/>
        <v xml:space="preserve"> </v>
      </c>
      <c r="BC481" s="145" t="str">
        <f t="shared" si="199"/>
        <v/>
      </c>
      <c r="BD481" s="146" t="str">
        <f t="shared" si="200"/>
        <v/>
      </c>
      <c r="BE481" s="147" t="str">
        <f t="shared" si="201"/>
        <v xml:space="preserve"> </v>
      </c>
      <c r="BF481" s="145" t="str">
        <f t="shared" si="202"/>
        <v/>
      </c>
      <c r="BG481" s="146" t="str">
        <f t="shared" si="203"/>
        <v/>
      </c>
      <c r="BH481" s="148" t="str">
        <f t="shared" si="204"/>
        <v xml:space="preserve"> </v>
      </c>
      <c r="BI481" s="69" t="str">
        <f t="shared" si="205"/>
        <v/>
      </c>
      <c r="BJ481" s="70" t="str">
        <f t="shared" si="206"/>
        <v/>
      </c>
      <c r="BK481" s="142" t="str">
        <f t="shared" si="207"/>
        <v xml:space="preserve"> </v>
      </c>
      <c r="BL481" s="104"/>
      <c r="BM481" s="68">
        <f>COUNTIF('Student Tracking'!G480:N480,"&gt;=1")</f>
        <v>0</v>
      </c>
      <c r="BN481" s="104">
        <f>COUNTIF('Student Tracking'!G480:N480,"0")</f>
        <v>0</v>
      </c>
      <c r="BO481" s="85">
        <f t="shared" si="208"/>
        <v>0</v>
      </c>
      <c r="BP481" s="104" t="str">
        <f t="shared" si="186"/>
        <v/>
      </c>
      <c r="BQ481" s="104" t="str">
        <f t="shared" si="187"/>
        <v/>
      </c>
      <c r="BR481" s="104" t="str">
        <f t="shared" si="209"/>
        <v/>
      </c>
      <c r="BS481" s="303" t="str">
        <f t="shared" si="210"/>
        <v/>
      </c>
      <c r="BT481" s="104"/>
      <c r="BU481" s="68" t="str">
        <f t="shared" si="188"/>
        <v/>
      </c>
      <c r="BV481" s="91" t="str">
        <f t="shared" si="189"/>
        <v/>
      </c>
      <c r="BW481" s="91" t="str">
        <f t="shared" si="190"/>
        <v/>
      </c>
      <c r="BX481" s="91" t="str">
        <f t="shared" si="191"/>
        <v/>
      </c>
      <c r="BY481" s="91" t="str">
        <f t="shared" si="192"/>
        <v/>
      </c>
    </row>
    <row r="482" spans="1:77" x14ac:dyDescent="0.35">
      <c r="A482" s="73">
        <f>'Student Tracking'!A481</f>
        <v>0</v>
      </c>
      <c r="B482" s="73">
        <f>'Student Tracking'!B481</f>
        <v>0</v>
      </c>
      <c r="C482" s="74">
        <f>'Student Tracking'!D481</f>
        <v>0</v>
      </c>
      <c r="D482" s="184" t="str">
        <f>IF('Student Tracking'!E481,'Student Tracking'!E481,"")</f>
        <v/>
      </c>
      <c r="E482" s="184" t="str">
        <f>IF('Student Tracking'!F481,'Student Tracking'!F481,"")</f>
        <v/>
      </c>
      <c r="F482" s="181"/>
      <c r="G482" s="39"/>
      <c r="H482" s="39"/>
      <c r="I482" s="39"/>
      <c r="J482" s="39"/>
      <c r="K482" s="39"/>
      <c r="L482" s="39"/>
      <c r="M482" s="39"/>
      <c r="N482" s="39"/>
      <c r="O482" s="39"/>
      <c r="P482" s="39"/>
      <c r="Q482" s="39"/>
      <c r="R482" s="39"/>
      <c r="S482" s="39"/>
      <c r="T482" s="39"/>
      <c r="U482" s="39"/>
      <c r="V482" s="39"/>
      <c r="W482" s="39"/>
      <c r="X482" s="39"/>
      <c r="Y482" s="39"/>
      <c r="Z482" s="39"/>
      <c r="AA482" s="181"/>
      <c r="AB482" s="39"/>
      <c r="AC482" s="39"/>
      <c r="AD482" s="39"/>
      <c r="AE482" s="39"/>
      <c r="AF482" s="39"/>
      <c r="AG482" s="39"/>
      <c r="AH482" s="39"/>
      <c r="AI482" s="39"/>
      <c r="AJ482" s="39"/>
      <c r="AK482" s="39"/>
      <c r="AL482" s="39"/>
      <c r="AM482" s="39"/>
      <c r="AN482" s="39"/>
      <c r="AO482" s="39"/>
      <c r="AP482" s="39"/>
      <c r="AQ482" s="39"/>
      <c r="AR482" s="39"/>
      <c r="AS482" s="39"/>
      <c r="AT482" s="39"/>
      <c r="AU482" s="39"/>
      <c r="AW482" s="145" t="str">
        <f t="shared" si="193"/>
        <v/>
      </c>
      <c r="AX482" s="146" t="str">
        <f t="shared" si="194"/>
        <v/>
      </c>
      <c r="AY482" s="147" t="str">
        <f t="shared" si="195"/>
        <v xml:space="preserve"> </v>
      </c>
      <c r="AZ482" s="145" t="str">
        <f t="shared" si="196"/>
        <v/>
      </c>
      <c r="BA482" s="146" t="str">
        <f t="shared" si="197"/>
        <v/>
      </c>
      <c r="BB482" s="147" t="str">
        <f t="shared" si="198"/>
        <v xml:space="preserve"> </v>
      </c>
      <c r="BC482" s="145" t="str">
        <f t="shared" si="199"/>
        <v/>
      </c>
      <c r="BD482" s="146" t="str">
        <f t="shared" si="200"/>
        <v/>
      </c>
      <c r="BE482" s="147" t="str">
        <f t="shared" si="201"/>
        <v xml:space="preserve"> </v>
      </c>
      <c r="BF482" s="145" t="str">
        <f t="shared" si="202"/>
        <v/>
      </c>
      <c r="BG482" s="146" t="str">
        <f t="shared" si="203"/>
        <v/>
      </c>
      <c r="BH482" s="148" t="str">
        <f t="shared" si="204"/>
        <v xml:space="preserve"> </v>
      </c>
      <c r="BI482" s="69" t="str">
        <f t="shared" si="205"/>
        <v/>
      </c>
      <c r="BJ482" s="70" t="str">
        <f t="shared" si="206"/>
        <v/>
      </c>
      <c r="BK482" s="142" t="str">
        <f t="shared" si="207"/>
        <v xml:space="preserve"> </v>
      </c>
      <c r="BL482" s="104"/>
      <c r="BM482" s="68">
        <f>COUNTIF('Student Tracking'!G481:N481,"&gt;=1")</f>
        <v>0</v>
      </c>
      <c r="BN482" s="104">
        <f>COUNTIF('Student Tracking'!G481:N481,"0")</f>
        <v>0</v>
      </c>
      <c r="BO482" s="85">
        <f t="shared" si="208"/>
        <v>0</v>
      </c>
      <c r="BP482" s="104" t="str">
        <f t="shared" si="186"/>
        <v/>
      </c>
      <c r="BQ482" s="104" t="str">
        <f t="shared" si="187"/>
        <v/>
      </c>
      <c r="BR482" s="104" t="str">
        <f t="shared" si="209"/>
        <v/>
      </c>
      <c r="BS482" s="303" t="str">
        <f t="shared" si="210"/>
        <v/>
      </c>
      <c r="BT482" s="104"/>
      <c r="BU482" s="68" t="str">
        <f t="shared" si="188"/>
        <v/>
      </c>
      <c r="BV482" s="91" t="str">
        <f t="shared" si="189"/>
        <v/>
      </c>
      <c r="BW482" s="91" t="str">
        <f t="shared" si="190"/>
        <v/>
      </c>
      <c r="BX482" s="91" t="str">
        <f t="shared" si="191"/>
        <v/>
      </c>
      <c r="BY482" s="91" t="str">
        <f t="shared" si="192"/>
        <v/>
      </c>
    </row>
    <row r="483" spans="1:77" x14ac:dyDescent="0.35">
      <c r="A483" s="73">
        <f>'Student Tracking'!A482</f>
        <v>0</v>
      </c>
      <c r="B483" s="73">
        <f>'Student Tracking'!B482</f>
        <v>0</v>
      </c>
      <c r="C483" s="74">
        <f>'Student Tracking'!D482</f>
        <v>0</v>
      </c>
      <c r="D483" s="184" t="str">
        <f>IF('Student Tracking'!E482,'Student Tracking'!E482,"")</f>
        <v/>
      </c>
      <c r="E483" s="184" t="str">
        <f>IF('Student Tracking'!F482,'Student Tracking'!F482,"")</f>
        <v/>
      </c>
      <c r="F483" s="182"/>
      <c r="G483" s="40"/>
      <c r="H483" s="40"/>
      <c r="I483" s="40"/>
      <c r="J483" s="40"/>
      <c r="K483" s="40"/>
      <c r="L483" s="40"/>
      <c r="M483" s="40"/>
      <c r="N483" s="40"/>
      <c r="O483" s="40"/>
      <c r="P483" s="40"/>
      <c r="Q483" s="40"/>
      <c r="R483" s="40"/>
      <c r="S483" s="40"/>
      <c r="T483" s="40"/>
      <c r="U483" s="40"/>
      <c r="V483" s="40"/>
      <c r="W483" s="40"/>
      <c r="X483" s="40"/>
      <c r="Y483" s="40"/>
      <c r="Z483" s="40"/>
      <c r="AA483" s="182"/>
      <c r="AB483" s="40"/>
      <c r="AC483" s="40"/>
      <c r="AD483" s="40"/>
      <c r="AE483" s="40"/>
      <c r="AF483" s="40"/>
      <c r="AG483" s="40"/>
      <c r="AH483" s="40"/>
      <c r="AI483" s="40"/>
      <c r="AJ483" s="40"/>
      <c r="AK483" s="40"/>
      <c r="AL483" s="40"/>
      <c r="AM483" s="40"/>
      <c r="AN483" s="40"/>
      <c r="AO483" s="40"/>
      <c r="AP483" s="40"/>
      <c r="AQ483" s="40"/>
      <c r="AR483" s="40"/>
      <c r="AS483" s="40"/>
      <c r="AT483" s="40"/>
      <c r="AU483" s="40"/>
      <c r="AW483" s="145" t="str">
        <f t="shared" si="193"/>
        <v/>
      </c>
      <c r="AX483" s="146" t="str">
        <f t="shared" si="194"/>
        <v/>
      </c>
      <c r="AY483" s="147" t="str">
        <f t="shared" si="195"/>
        <v xml:space="preserve"> </v>
      </c>
      <c r="AZ483" s="145" t="str">
        <f t="shared" si="196"/>
        <v/>
      </c>
      <c r="BA483" s="146" t="str">
        <f t="shared" si="197"/>
        <v/>
      </c>
      <c r="BB483" s="147" t="str">
        <f t="shared" si="198"/>
        <v xml:space="preserve"> </v>
      </c>
      <c r="BC483" s="145" t="str">
        <f t="shared" si="199"/>
        <v/>
      </c>
      <c r="BD483" s="146" t="str">
        <f t="shared" si="200"/>
        <v/>
      </c>
      <c r="BE483" s="147" t="str">
        <f t="shared" si="201"/>
        <v xml:space="preserve"> </v>
      </c>
      <c r="BF483" s="145" t="str">
        <f t="shared" si="202"/>
        <v/>
      </c>
      <c r="BG483" s="146" t="str">
        <f t="shared" si="203"/>
        <v/>
      </c>
      <c r="BH483" s="148" t="str">
        <f t="shared" si="204"/>
        <v xml:space="preserve"> </v>
      </c>
      <c r="BI483" s="69" t="str">
        <f t="shared" si="205"/>
        <v/>
      </c>
      <c r="BJ483" s="70" t="str">
        <f t="shared" si="206"/>
        <v/>
      </c>
      <c r="BK483" s="142" t="str">
        <f t="shared" si="207"/>
        <v xml:space="preserve"> </v>
      </c>
      <c r="BL483" s="104"/>
      <c r="BM483" s="68">
        <f>COUNTIF('Student Tracking'!G482:N482,"&gt;=1")</f>
        <v>0</v>
      </c>
      <c r="BN483" s="104">
        <f>COUNTIF('Student Tracking'!G482:N482,"0")</f>
        <v>0</v>
      </c>
      <c r="BO483" s="85">
        <f t="shared" si="208"/>
        <v>0</v>
      </c>
      <c r="BP483" s="104" t="str">
        <f t="shared" si="186"/>
        <v/>
      </c>
      <c r="BQ483" s="104" t="str">
        <f t="shared" si="187"/>
        <v/>
      </c>
      <c r="BR483" s="104" t="str">
        <f t="shared" si="209"/>
        <v/>
      </c>
      <c r="BS483" s="303" t="str">
        <f t="shared" si="210"/>
        <v/>
      </c>
      <c r="BT483" s="104"/>
      <c r="BU483" s="68" t="str">
        <f t="shared" si="188"/>
        <v/>
      </c>
      <c r="BV483" s="91" t="str">
        <f t="shared" si="189"/>
        <v/>
      </c>
      <c r="BW483" s="91" t="str">
        <f t="shared" si="190"/>
        <v/>
      </c>
      <c r="BX483" s="91" t="str">
        <f t="shared" si="191"/>
        <v/>
      </c>
      <c r="BY483" s="91" t="str">
        <f t="shared" si="192"/>
        <v/>
      </c>
    </row>
    <row r="484" spans="1:77" x14ac:dyDescent="0.35">
      <c r="A484" s="73">
        <f>'Student Tracking'!A483</f>
        <v>0</v>
      </c>
      <c r="B484" s="73">
        <f>'Student Tracking'!B483</f>
        <v>0</v>
      </c>
      <c r="C484" s="74">
        <f>'Student Tracking'!D483</f>
        <v>0</v>
      </c>
      <c r="D484" s="184" t="str">
        <f>IF('Student Tracking'!E483,'Student Tracking'!E483,"")</f>
        <v/>
      </c>
      <c r="E484" s="184" t="str">
        <f>IF('Student Tracking'!F483,'Student Tracking'!F483,"")</f>
        <v/>
      </c>
      <c r="F484" s="181"/>
      <c r="G484" s="39"/>
      <c r="H484" s="39"/>
      <c r="I484" s="39"/>
      <c r="J484" s="39"/>
      <c r="K484" s="39"/>
      <c r="L484" s="39"/>
      <c r="M484" s="39"/>
      <c r="N484" s="39"/>
      <c r="O484" s="39"/>
      <c r="P484" s="39"/>
      <c r="Q484" s="39"/>
      <c r="R484" s="39"/>
      <c r="S484" s="39"/>
      <c r="T484" s="39"/>
      <c r="U484" s="39"/>
      <c r="V484" s="39"/>
      <c r="W484" s="39"/>
      <c r="X484" s="39"/>
      <c r="Y484" s="39"/>
      <c r="Z484" s="39"/>
      <c r="AA484" s="181"/>
      <c r="AB484" s="39"/>
      <c r="AC484" s="39"/>
      <c r="AD484" s="39"/>
      <c r="AE484" s="39"/>
      <c r="AF484" s="39"/>
      <c r="AG484" s="39"/>
      <c r="AH484" s="39"/>
      <c r="AI484" s="39"/>
      <c r="AJ484" s="39"/>
      <c r="AK484" s="39"/>
      <c r="AL484" s="39"/>
      <c r="AM484" s="39"/>
      <c r="AN484" s="39"/>
      <c r="AO484" s="39"/>
      <c r="AP484" s="39"/>
      <c r="AQ484" s="39"/>
      <c r="AR484" s="39"/>
      <c r="AS484" s="39"/>
      <c r="AT484" s="39"/>
      <c r="AU484" s="39"/>
      <c r="AW484" s="145" t="str">
        <f t="shared" si="193"/>
        <v/>
      </c>
      <c r="AX484" s="146" t="str">
        <f t="shared" si="194"/>
        <v/>
      </c>
      <c r="AY484" s="147" t="str">
        <f t="shared" si="195"/>
        <v xml:space="preserve"> </v>
      </c>
      <c r="AZ484" s="145" t="str">
        <f t="shared" si="196"/>
        <v/>
      </c>
      <c r="BA484" s="146" t="str">
        <f t="shared" si="197"/>
        <v/>
      </c>
      <c r="BB484" s="147" t="str">
        <f t="shared" si="198"/>
        <v xml:space="preserve"> </v>
      </c>
      <c r="BC484" s="145" t="str">
        <f t="shared" si="199"/>
        <v/>
      </c>
      <c r="BD484" s="146" t="str">
        <f t="shared" si="200"/>
        <v/>
      </c>
      <c r="BE484" s="147" t="str">
        <f t="shared" si="201"/>
        <v xml:space="preserve"> </v>
      </c>
      <c r="BF484" s="145" t="str">
        <f t="shared" si="202"/>
        <v/>
      </c>
      <c r="BG484" s="146" t="str">
        <f t="shared" si="203"/>
        <v/>
      </c>
      <c r="BH484" s="148" t="str">
        <f t="shared" si="204"/>
        <v xml:space="preserve"> </v>
      </c>
      <c r="BI484" s="69" t="str">
        <f t="shared" si="205"/>
        <v/>
      </c>
      <c r="BJ484" s="70" t="str">
        <f t="shared" si="206"/>
        <v/>
      </c>
      <c r="BK484" s="142" t="str">
        <f t="shared" si="207"/>
        <v xml:space="preserve"> </v>
      </c>
      <c r="BL484" s="104"/>
      <c r="BM484" s="68">
        <f>COUNTIF('Student Tracking'!G483:N483,"&gt;=1")</f>
        <v>0</v>
      </c>
      <c r="BN484" s="104">
        <f>COUNTIF('Student Tracking'!G483:N483,"0")</f>
        <v>0</v>
      </c>
      <c r="BO484" s="85">
        <f t="shared" si="208"/>
        <v>0</v>
      </c>
      <c r="BP484" s="104" t="str">
        <f t="shared" si="186"/>
        <v/>
      </c>
      <c r="BQ484" s="104" t="str">
        <f t="shared" si="187"/>
        <v/>
      </c>
      <c r="BR484" s="104" t="str">
        <f t="shared" si="209"/>
        <v/>
      </c>
      <c r="BS484" s="303" t="str">
        <f t="shared" si="210"/>
        <v/>
      </c>
      <c r="BT484" s="104"/>
      <c r="BU484" s="68" t="str">
        <f t="shared" si="188"/>
        <v/>
      </c>
      <c r="BV484" s="91" t="str">
        <f t="shared" si="189"/>
        <v/>
      </c>
      <c r="BW484" s="91" t="str">
        <f t="shared" si="190"/>
        <v/>
      </c>
      <c r="BX484" s="91" t="str">
        <f t="shared" si="191"/>
        <v/>
      </c>
      <c r="BY484" s="91" t="str">
        <f t="shared" si="192"/>
        <v/>
      </c>
    </row>
    <row r="485" spans="1:77" x14ac:dyDescent="0.35">
      <c r="A485" s="73">
        <f>'Student Tracking'!A484</f>
        <v>0</v>
      </c>
      <c r="B485" s="73">
        <f>'Student Tracking'!B484</f>
        <v>0</v>
      </c>
      <c r="C485" s="74">
        <f>'Student Tracking'!D484</f>
        <v>0</v>
      </c>
      <c r="D485" s="184" t="str">
        <f>IF('Student Tracking'!E484,'Student Tracking'!E484,"")</f>
        <v/>
      </c>
      <c r="E485" s="184" t="str">
        <f>IF('Student Tracking'!F484,'Student Tracking'!F484,"")</f>
        <v/>
      </c>
      <c r="F485" s="182"/>
      <c r="G485" s="40"/>
      <c r="H485" s="40"/>
      <c r="I485" s="40"/>
      <c r="J485" s="40"/>
      <c r="K485" s="40"/>
      <c r="L485" s="40"/>
      <c r="M485" s="40"/>
      <c r="N485" s="40"/>
      <c r="O485" s="40"/>
      <c r="P485" s="40"/>
      <c r="Q485" s="40"/>
      <c r="R485" s="40"/>
      <c r="S485" s="40"/>
      <c r="T485" s="40"/>
      <c r="U485" s="40"/>
      <c r="V485" s="40"/>
      <c r="W485" s="40"/>
      <c r="X485" s="40"/>
      <c r="Y485" s="40"/>
      <c r="Z485" s="40"/>
      <c r="AA485" s="182"/>
      <c r="AB485" s="40"/>
      <c r="AC485" s="40"/>
      <c r="AD485" s="40"/>
      <c r="AE485" s="40"/>
      <c r="AF485" s="40"/>
      <c r="AG485" s="40"/>
      <c r="AH485" s="40"/>
      <c r="AI485" s="40"/>
      <c r="AJ485" s="40"/>
      <c r="AK485" s="40"/>
      <c r="AL485" s="40"/>
      <c r="AM485" s="40"/>
      <c r="AN485" s="40"/>
      <c r="AO485" s="40"/>
      <c r="AP485" s="40"/>
      <c r="AQ485" s="40"/>
      <c r="AR485" s="40"/>
      <c r="AS485" s="40"/>
      <c r="AT485" s="40"/>
      <c r="AU485" s="40"/>
      <c r="AW485" s="145" t="str">
        <f t="shared" si="193"/>
        <v/>
      </c>
      <c r="AX485" s="146" t="str">
        <f t="shared" si="194"/>
        <v/>
      </c>
      <c r="AY485" s="147" t="str">
        <f t="shared" si="195"/>
        <v xml:space="preserve"> </v>
      </c>
      <c r="AZ485" s="145" t="str">
        <f t="shared" si="196"/>
        <v/>
      </c>
      <c r="BA485" s="146" t="str">
        <f t="shared" si="197"/>
        <v/>
      </c>
      <c r="BB485" s="147" t="str">
        <f t="shared" si="198"/>
        <v xml:space="preserve"> </v>
      </c>
      <c r="BC485" s="145" t="str">
        <f t="shared" si="199"/>
        <v/>
      </c>
      <c r="BD485" s="146" t="str">
        <f t="shared" si="200"/>
        <v/>
      </c>
      <c r="BE485" s="147" t="str">
        <f t="shared" si="201"/>
        <v xml:space="preserve"> </v>
      </c>
      <c r="BF485" s="145" t="str">
        <f t="shared" si="202"/>
        <v/>
      </c>
      <c r="BG485" s="146" t="str">
        <f t="shared" si="203"/>
        <v/>
      </c>
      <c r="BH485" s="148" t="str">
        <f t="shared" si="204"/>
        <v xml:space="preserve"> </v>
      </c>
      <c r="BI485" s="69" t="str">
        <f t="shared" si="205"/>
        <v/>
      </c>
      <c r="BJ485" s="70" t="str">
        <f t="shared" si="206"/>
        <v/>
      </c>
      <c r="BK485" s="142" t="str">
        <f t="shared" si="207"/>
        <v xml:space="preserve"> </v>
      </c>
      <c r="BL485" s="104"/>
      <c r="BM485" s="68">
        <f>COUNTIF('Student Tracking'!G484:N484,"&gt;=1")</f>
        <v>0</v>
      </c>
      <c r="BN485" s="104">
        <f>COUNTIF('Student Tracking'!G484:N484,"0")</f>
        <v>0</v>
      </c>
      <c r="BO485" s="85">
        <f t="shared" si="208"/>
        <v>0</v>
      </c>
      <c r="BP485" s="104" t="str">
        <f t="shared" si="186"/>
        <v/>
      </c>
      <c r="BQ485" s="104" t="str">
        <f t="shared" si="187"/>
        <v/>
      </c>
      <c r="BR485" s="104" t="str">
        <f t="shared" si="209"/>
        <v/>
      </c>
      <c r="BS485" s="303" t="str">
        <f t="shared" si="210"/>
        <v/>
      </c>
      <c r="BT485" s="104"/>
      <c r="BU485" s="68" t="str">
        <f t="shared" si="188"/>
        <v/>
      </c>
      <c r="BV485" s="91" t="str">
        <f t="shared" si="189"/>
        <v/>
      </c>
      <c r="BW485" s="91" t="str">
        <f t="shared" si="190"/>
        <v/>
      </c>
      <c r="BX485" s="91" t="str">
        <f t="shared" si="191"/>
        <v/>
      </c>
      <c r="BY485" s="91" t="str">
        <f t="shared" si="192"/>
        <v/>
      </c>
    </row>
    <row r="486" spans="1:77" x14ac:dyDescent="0.35">
      <c r="A486" s="73">
        <f>'Student Tracking'!A485</f>
        <v>0</v>
      </c>
      <c r="B486" s="73">
        <f>'Student Tracking'!B485</f>
        <v>0</v>
      </c>
      <c r="C486" s="74">
        <f>'Student Tracking'!D485</f>
        <v>0</v>
      </c>
      <c r="D486" s="184" t="str">
        <f>IF('Student Tracking'!E485,'Student Tracking'!E485,"")</f>
        <v/>
      </c>
      <c r="E486" s="184" t="str">
        <f>IF('Student Tracking'!F485,'Student Tracking'!F485,"")</f>
        <v/>
      </c>
      <c r="F486" s="181"/>
      <c r="G486" s="39"/>
      <c r="H486" s="39"/>
      <c r="I486" s="39"/>
      <c r="J486" s="39"/>
      <c r="K486" s="39"/>
      <c r="L486" s="39"/>
      <c r="M486" s="39"/>
      <c r="N486" s="39"/>
      <c r="O486" s="39"/>
      <c r="P486" s="39"/>
      <c r="Q486" s="39"/>
      <c r="R486" s="39"/>
      <c r="S486" s="39"/>
      <c r="T486" s="39"/>
      <c r="U486" s="39"/>
      <c r="V486" s="39"/>
      <c r="W486" s="39"/>
      <c r="X486" s="39"/>
      <c r="Y486" s="39"/>
      <c r="Z486" s="39"/>
      <c r="AA486" s="181"/>
      <c r="AB486" s="39"/>
      <c r="AC486" s="39"/>
      <c r="AD486" s="39"/>
      <c r="AE486" s="39"/>
      <c r="AF486" s="39"/>
      <c r="AG486" s="39"/>
      <c r="AH486" s="39"/>
      <c r="AI486" s="39"/>
      <c r="AJ486" s="39"/>
      <c r="AK486" s="39"/>
      <c r="AL486" s="39"/>
      <c r="AM486" s="39"/>
      <c r="AN486" s="39"/>
      <c r="AO486" s="39"/>
      <c r="AP486" s="39"/>
      <c r="AQ486" s="39"/>
      <c r="AR486" s="39"/>
      <c r="AS486" s="39"/>
      <c r="AT486" s="39"/>
      <c r="AU486" s="39"/>
      <c r="AW486" s="145" t="str">
        <f t="shared" si="193"/>
        <v/>
      </c>
      <c r="AX486" s="146" t="str">
        <f t="shared" si="194"/>
        <v/>
      </c>
      <c r="AY486" s="147" t="str">
        <f t="shared" si="195"/>
        <v xml:space="preserve"> </v>
      </c>
      <c r="AZ486" s="145" t="str">
        <f t="shared" si="196"/>
        <v/>
      </c>
      <c r="BA486" s="146" t="str">
        <f t="shared" si="197"/>
        <v/>
      </c>
      <c r="BB486" s="147" t="str">
        <f t="shared" si="198"/>
        <v xml:space="preserve"> </v>
      </c>
      <c r="BC486" s="145" t="str">
        <f t="shared" si="199"/>
        <v/>
      </c>
      <c r="BD486" s="146" t="str">
        <f t="shared" si="200"/>
        <v/>
      </c>
      <c r="BE486" s="147" t="str">
        <f t="shared" si="201"/>
        <v xml:space="preserve"> </v>
      </c>
      <c r="BF486" s="145" t="str">
        <f t="shared" si="202"/>
        <v/>
      </c>
      <c r="BG486" s="146" t="str">
        <f t="shared" si="203"/>
        <v/>
      </c>
      <c r="BH486" s="148" t="str">
        <f t="shared" si="204"/>
        <v xml:space="preserve"> </v>
      </c>
      <c r="BI486" s="69" t="str">
        <f t="shared" si="205"/>
        <v/>
      </c>
      <c r="BJ486" s="70" t="str">
        <f t="shared" si="206"/>
        <v/>
      </c>
      <c r="BK486" s="142" t="str">
        <f t="shared" si="207"/>
        <v xml:space="preserve"> </v>
      </c>
      <c r="BL486" s="104"/>
      <c r="BM486" s="68">
        <f>COUNTIF('Student Tracking'!G485:N485,"&gt;=1")</f>
        <v>0</v>
      </c>
      <c r="BN486" s="104">
        <f>COUNTIF('Student Tracking'!G485:N485,"0")</f>
        <v>0</v>
      </c>
      <c r="BO486" s="85">
        <f t="shared" si="208"/>
        <v>0</v>
      </c>
      <c r="BP486" s="104" t="str">
        <f t="shared" si="186"/>
        <v/>
      </c>
      <c r="BQ486" s="104" t="str">
        <f t="shared" si="187"/>
        <v/>
      </c>
      <c r="BR486" s="104" t="str">
        <f t="shared" si="209"/>
        <v/>
      </c>
      <c r="BS486" s="303" t="str">
        <f t="shared" si="210"/>
        <v/>
      </c>
      <c r="BT486" s="104"/>
      <c r="BU486" s="68" t="str">
        <f t="shared" si="188"/>
        <v/>
      </c>
      <c r="BV486" s="91" t="str">
        <f t="shared" si="189"/>
        <v/>
      </c>
      <c r="BW486" s="91" t="str">
        <f t="shared" si="190"/>
        <v/>
      </c>
      <c r="BX486" s="91" t="str">
        <f t="shared" si="191"/>
        <v/>
      </c>
      <c r="BY486" s="91" t="str">
        <f t="shared" si="192"/>
        <v/>
      </c>
    </row>
    <row r="487" spans="1:77" x14ac:dyDescent="0.35">
      <c r="A487" s="73">
        <f>'Student Tracking'!A486</f>
        <v>0</v>
      </c>
      <c r="B487" s="73">
        <f>'Student Tracking'!B486</f>
        <v>0</v>
      </c>
      <c r="C487" s="74">
        <f>'Student Tracking'!D486</f>
        <v>0</v>
      </c>
      <c r="D487" s="184" t="str">
        <f>IF('Student Tracking'!E486,'Student Tracking'!E486,"")</f>
        <v/>
      </c>
      <c r="E487" s="184" t="str">
        <f>IF('Student Tracking'!F486,'Student Tracking'!F486,"")</f>
        <v/>
      </c>
      <c r="F487" s="182"/>
      <c r="G487" s="40"/>
      <c r="H487" s="40"/>
      <c r="I487" s="40"/>
      <c r="J487" s="40"/>
      <c r="K487" s="40"/>
      <c r="L487" s="40"/>
      <c r="M487" s="40"/>
      <c r="N487" s="40"/>
      <c r="O487" s="40"/>
      <c r="P487" s="40"/>
      <c r="Q487" s="40"/>
      <c r="R487" s="40"/>
      <c r="S487" s="40"/>
      <c r="T487" s="40"/>
      <c r="U487" s="40"/>
      <c r="V487" s="40"/>
      <c r="W487" s="40"/>
      <c r="X487" s="40"/>
      <c r="Y487" s="40"/>
      <c r="Z487" s="40"/>
      <c r="AA487" s="182"/>
      <c r="AB487" s="40"/>
      <c r="AC487" s="40"/>
      <c r="AD487" s="40"/>
      <c r="AE487" s="40"/>
      <c r="AF487" s="40"/>
      <c r="AG487" s="40"/>
      <c r="AH487" s="40"/>
      <c r="AI487" s="40"/>
      <c r="AJ487" s="40"/>
      <c r="AK487" s="40"/>
      <c r="AL487" s="40"/>
      <c r="AM487" s="40"/>
      <c r="AN487" s="40"/>
      <c r="AO487" s="40"/>
      <c r="AP487" s="40"/>
      <c r="AQ487" s="40"/>
      <c r="AR487" s="40"/>
      <c r="AS487" s="40"/>
      <c r="AT487" s="40"/>
      <c r="AU487" s="40"/>
      <c r="AW487" s="145" t="str">
        <f t="shared" si="193"/>
        <v/>
      </c>
      <c r="AX487" s="146" t="str">
        <f t="shared" si="194"/>
        <v/>
      </c>
      <c r="AY487" s="147" t="str">
        <f t="shared" si="195"/>
        <v xml:space="preserve"> </v>
      </c>
      <c r="AZ487" s="145" t="str">
        <f t="shared" si="196"/>
        <v/>
      </c>
      <c r="BA487" s="146" t="str">
        <f t="shared" si="197"/>
        <v/>
      </c>
      <c r="BB487" s="147" t="str">
        <f t="shared" si="198"/>
        <v xml:space="preserve"> </v>
      </c>
      <c r="BC487" s="145" t="str">
        <f t="shared" si="199"/>
        <v/>
      </c>
      <c r="BD487" s="146" t="str">
        <f t="shared" si="200"/>
        <v/>
      </c>
      <c r="BE487" s="147" t="str">
        <f t="shared" si="201"/>
        <v xml:space="preserve"> </v>
      </c>
      <c r="BF487" s="145" t="str">
        <f t="shared" si="202"/>
        <v/>
      </c>
      <c r="BG487" s="146" t="str">
        <f t="shared" si="203"/>
        <v/>
      </c>
      <c r="BH487" s="148" t="str">
        <f t="shared" si="204"/>
        <v xml:space="preserve"> </v>
      </c>
      <c r="BI487" s="69" t="str">
        <f t="shared" si="205"/>
        <v/>
      </c>
      <c r="BJ487" s="70" t="str">
        <f t="shared" si="206"/>
        <v/>
      </c>
      <c r="BK487" s="142" t="str">
        <f t="shared" si="207"/>
        <v xml:space="preserve"> </v>
      </c>
      <c r="BL487" s="104"/>
      <c r="BM487" s="68">
        <f>COUNTIF('Student Tracking'!G486:N486,"&gt;=1")</f>
        <v>0</v>
      </c>
      <c r="BN487" s="104">
        <f>COUNTIF('Student Tracking'!G486:N486,"0")</f>
        <v>0</v>
      </c>
      <c r="BO487" s="85">
        <f t="shared" si="208"/>
        <v>0</v>
      </c>
      <c r="BP487" s="104" t="str">
        <f t="shared" si="186"/>
        <v/>
      </c>
      <c r="BQ487" s="104" t="str">
        <f t="shared" si="187"/>
        <v/>
      </c>
      <c r="BR487" s="104" t="str">
        <f t="shared" si="209"/>
        <v/>
      </c>
      <c r="BS487" s="303" t="str">
        <f t="shared" si="210"/>
        <v/>
      </c>
      <c r="BT487" s="104"/>
      <c r="BU487" s="68" t="str">
        <f t="shared" si="188"/>
        <v/>
      </c>
      <c r="BV487" s="91" t="str">
        <f t="shared" si="189"/>
        <v/>
      </c>
      <c r="BW487" s="91" t="str">
        <f t="shared" si="190"/>
        <v/>
      </c>
      <c r="BX487" s="91" t="str">
        <f t="shared" si="191"/>
        <v/>
      </c>
      <c r="BY487" s="91" t="str">
        <f t="shared" si="192"/>
        <v/>
      </c>
    </row>
    <row r="488" spans="1:77" x14ac:dyDescent="0.35">
      <c r="A488" s="73">
        <f>'Student Tracking'!A487</f>
        <v>0</v>
      </c>
      <c r="B488" s="73">
        <f>'Student Tracking'!B487</f>
        <v>0</v>
      </c>
      <c r="C488" s="74">
        <f>'Student Tracking'!D487</f>
        <v>0</v>
      </c>
      <c r="D488" s="184" t="str">
        <f>IF('Student Tracking'!E487,'Student Tracking'!E487,"")</f>
        <v/>
      </c>
      <c r="E488" s="184" t="str">
        <f>IF('Student Tracking'!F487,'Student Tracking'!F487,"")</f>
        <v/>
      </c>
      <c r="F488" s="181"/>
      <c r="G488" s="39"/>
      <c r="H488" s="39"/>
      <c r="I488" s="39"/>
      <c r="J488" s="39"/>
      <c r="K488" s="39"/>
      <c r="L488" s="39"/>
      <c r="M488" s="39"/>
      <c r="N488" s="39"/>
      <c r="O488" s="39"/>
      <c r="P488" s="39"/>
      <c r="Q488" s="39"/>
      <c r="R488" s="39"/>
      <c r="S488" s="39"/>
      <c r="T488" s="39"/>
      <c r="U488" s="39"/>
      <c r="V488" s="39"/>
      <c r="W488" s="39"/>
      <c r="X488" s="39"/>
      <c r="Y488" s="39"/>
      <c r="Z488" s="39"/>
      <c r="AA488" s="181"/>
      <c r="AB488" s="39"/>
      <c r="AC488" s="39"/>
      <c r="AD488" s="39"/>
      <c r="AE488" s="39"/>
      <c r="AF488" s="39"/>
      <c r="AG488" s="39"/>
      <c r="AH488" s="39"/>
      <c r="AI488" s="39"/>
      <c r="AJ488" s="39"/>
      <c r="AK488" s="39"/>
      <c r="AL488" s="39"/>
      <c r="AM488" s="39"/>
      <c r="AN488" s="39"/>
      <c r="AO488" s="39"/>
      <c r="AP488" s="39"/>
      <c r="AQ488" s="39"/>
      <c r="AR488" s="39"/>
      <c r="AS488" s="39"/>
      <c r="AT488" s="39"/>
      <c r="AU488" s="39"/>
      <c r="AW488" s="145" t="str">
        <f t="shared" si="193"/>
        <v/>
      </c>
      <c r="AX488" s="146" t="str">
        <f t="shared" si="194"/>
        <v/>
      </c>
      <c r="AY488" s="147" t="str">
        <f t="shared" si="195"/>
        <v xml:space="preserve"> </v>
      </c>
      <c r="AZ488" s="145" t="str">
        <f t="shared" si="196"/>
        <v/>
      </c>
      <c r="BA488" s="146" t="str">
        <f t="shared" si="197"/>
        <v/>
      </c>
      <c r="BB488" s="147" t="str">
        <f t="shared" si="198"/>
        <v xml:space="preserve"> </v>
      </c>
      <c r="BC488" s="145" t="str">
        <f t="shared" si="199"/>
        <v/>
      </c>
      <c r="BD488" s="146" t="str">
        <f t="shared" si="200"/>
        <v/>
      </c>
      <c r="BE488" s="147" t="str">
        <f t="shared" si="201"/>
        <v xml:space="preserve"> </v>
      </c>
      <c r="BF488" s="145" t="str">
        <f t="shared" si="202"/>
        <v/>
      </c>
      <c r="BG488" s="146" t="str">
        <f t="shared" si="203"/>
        <v/>
      </c>
      <c r="BH488" s="148" t="str">
        <f t="shared" si="204"/>
        <v xml:space="preserve"> </v>
      </c>
      <c r="BI488" s="69" t="str">
        <f t="shared" si="205"/>
        <v/>
      </c>
      <c r="BJ488" s="70" t="str">
        <f t="shared" si="206"/>
        <v/>
      </c>
      <c r="BK488" s="142" t="str">
        <f t="shared" si="207"/>
        <v xml:space="preserve"> </v>
      </c>
      <c r="BL488" s="104"/>
      <c r="BM488" s="68">
        <f>COUNTIF('Student Tracking'!G487:N487,"&gt;=1")</f>
        <v>0</v>
      </c>
      <c r="BN488" s="104">
        <f>COUNTIF('Student Tracking'!G487:N487,"0")</f>
        <v>0</v>
      </c>
      <c r="BO488" s="85">
        <f t="shared" si="208"/>
        <v>0</v>
      </c>
      <c r="BP488" s="104" t="str">
        <f t="shared" si="186"/>
        <v/>
      </c>
      <c r="BQ488" s="104" t="str">
        <f t="shared" si="187"/>
        <v/>
      </c>
      <c r="BR488" s="104" t="str">
        <f t="shared" si="209"/>
        <v/>
      </c>
      <c r="BS488" s="303" t="str">
        <f t="shared" si="210"/>
        <v/>
      </c>
      <c r="BT488" s="104"/>
      <c r="BU488" s="68" t="str">
        <f t="shared" si="188"/>
        <v/>
      </c>
      <c r="BV488" s="91" t="str">
        <f t="shared" si="189"/>
        <v/>
      </c>
      <c r="BW488" s="91" t="str">
        <f t="shared" si="190"/>
        <v/>
      </c>
      <c r="BX488" s="91" t="str">
        <f t="shared" si="191"/>
        <v/>
      </c>
      <c r="BY488" s="91" t="str">
        <f t="shared" si="192"/>
        <v/>
      </c>
    </row>
    <row r="489" spans="1:77" x14ac:dyDescent="0.35">
      <c r="A489" s="73">
        <f>'Student Tracking'!A488</f>
        <v>0</v>
      </c>
      <c r="B489" s="73">
        <f>'Student Tracking'!B488</f>
        <v>0</v>
      </c>
      <c r="C489" s="74">
        <f>'Student Tracking'!D488</f>
        <v>0</v>
      </c>
      <c r="D489" s="184" t="str">
        <f>IF('Student Tracking'!E488,'Student Tracking'!E488,"")</f>
        <v/>
      </c>
      <c r="E489" s="184" t="str">
        <f>IF('Student Tracking'!F488,'Student Tracking'!F488,"")</f>
        <v/>
      </c>
      <c r="F489" s="182"/>
      <c r="G489" s="40"/>
      <c r="H489" s="40"/>
      <c r="I489" s="40"/>
      <c r="J489" s="40"/>
      <c r="K489" s="40"/>
      <c r="L489" s="40"/>
      <c r="M489" s="40"/>
      <c r="N489" s="40"/>
      <c r="O489" s="40"/>
      <c r="P489" s="40"/>
      <c r="Q489" s="40"/>
      <c r="R489" s="40"/>
      <c r="S489" s="40"/>
      <c r="T489" s="40"/>
      <c r="U489" s="40"/>
      <c r="V489" s="40"/>
      <c r="W489" s="40"/>
      <c r="X489" s="40"/>
      <c r="Y489" s="40"/>
      <c r="Z489" s="40"/>
      <c r="AA489" s="182"/>
      <c r="AB489" s="40"/>
      <c r="AC489" s="40"/>
      <c r="AD489" s="40"/>
      <c r="AE489" s="40"/>
      <c r="AF489" s="40"/>
      <c r="AG489" s="40"/>
      <c r="AH489" s="40"/>
      <c r="AI489" s="40"/>
      <c r="AJ489" s="40"/>
      <c r="AK489" s="40"/>
      <c r="AL489" s="40"/>
      <c r="AM489" s="40"/>
      <c r="AN489" s="40"/>
      <c r="AO489" s="40"/>
      <c r="AP489" s="40"/>
      <c r="AQ489" s="40"/>
      <c r="AR489" s="40"/>
      <c r="AS489" s="40"/>
      <c r="AT489" s="40"/>
      <c r="AU489" s="40"/>
      <c r="AW489" s="145" t="str">
        <f t="shared" si="193"/>
        <v/>
      </c>
      <c r="AX489" s="146" t="str">
        <f t="shared" si="194"/>
        <v/>
      </c>
      <c r="AY489" s="147" t="str">
        <f t="shared" si="195"/>
        <v xml:space="preserve"> </v>
      </c>
      <c r="AZ489" s="145" t="str">
        <f t="shared" si="196"/>
        <v/>
      </c>
      <c r="BA489" s="146" t="str">
        <f t="shared" si="197"/>
        <v/>
      </c>
      <c r="BB489" s="147" t="str">
        <f t="shared" si="198"/>
        <v xml:space="preserve"> </v>
      </c>
      <c r="BC489" s="145" t="str">
        <f t="shared" si="199"/>
        <v/>
      </c>
      <c r="BD489" s="146" t="str">
        <f t="shared" si="200"/>
        <v/>
      </c>
      <c r="BE489" s="147" t="str">
        <f t="shared" si="201"/>
        <v xml:space="preserve"> </v>
      </c>
      <c r="BF489" s="145" t="str">
        <f t="shared" si="202"/>
        <v/>
      </c>
      <c r="BG489" s="146" t="str">
        <f t="shared" si="203"/>
        <v/>
      </c>
      <c r="BH489" s="148" t="str">
        <f t="shared" si="204"/>
        <v xml:space="preserve"> </v>
      </c>
      <c r="BI489" s="69" t="str">
        <f t="shared" si="205"/>
        <v/>
      </c>
      <c r="BJ489" s="70" t="str">
        <f t="shared" si="206"/>
        <v/>
      </c>
      <c r="BK489" s="142" t="str">
        <f t="shared" si="207"/>
        <v xml:space="preserve"> </v>
      </c>
      <c r="BL489" s="104"/>
      <c r="BM489" s="68">
        <f>COUNTIF('Student Tracking'!G488:N488,"&gt;=1")</f>
        <v>0</v>
      </c>
      <c r="BN489" s="104">
        <f>COUNTIF('Student Tracking'!G488:N488,"0")</f>
        <v>0</v>
      </c>
      <c r="BO489" s="85">
        <f t="shared" si="208"/>
        <v>0</v>
      </c>
      <c r="BP489" s="104" t="str">
        <f t="shared" si="186"/>
        <v/>
      </c>
      <c r="BQ489" s="104" t="str">
        <f t="shared" si="187"/>
        <v/>
      </c>
      <c r="BR489" s="104" t="str">
        <f t="shared" si="209"/>
        <v/>
      </c>
      <c r="BS489" s="303" t="str">
        <f t="shared" si="210"/>
        <v/>
      </c>
      <c r="BT489" s="104"/>
      <c r="BU489" s="68" t="str">
        <f t="shared" si="188"/>
        <v/>
      </c>
      <c r="BV489" s="91" t="str">
        <f t="shared" si="189"/>
        <v/>
      </c>
      <c r="BW489" s="91" t="str">
        <f t="shared" si="190"/>
        <v/>
      </c>
      <c r="BX489" s="91" t="str">
        <f t="shared" si="191"/>
        <v/>
      </c>
      <c r="BY489" s="91" t="str">
        <f t="shared" si="192"/>
        <v/>
      </c>
    </row>
    <row r="490" spans="1:77" x14ac:dyDescent="0.35">
      <c r="A490" s="73">
        <f>'Student Tracking'!A489</f>
        <v>0</v>
      </c>
      <c r="B490" s="73">
        <f>'Student Tracking'!B489</f>
        <v>0</v>
      </c>
      <c r="C490" s="74">
        <f>'Student Tracking'!D489</f>
        <v>0</v>
      </c>
      <c r="D490" s="184" t="str">
        <f>IF('Student Tracking'!E489,'Student Tracking'!E489,"")</f>
        <v/>
      </c>
      <c r="E490" s="184" t="str">
        <f>IF('Student Tracking'!F489,'Student Tracking'!F489,"")</f>
        <v/>
      </c>
      <c r="F490" s="181"/>
      <c r="G490" s="39"/>
      <c r="H490" s="39"/>
      <c r="I490" s="39"/>
      <c r="J490" s="39"/>
      <c r="K490" s="39"/>
      <c r="L490" s="39"/>
      <c r="M490" s="39"/>
      <c r="N490" s="39"/>
      <c r="O490" s="39"/>
      <c r="P490" s="39"/>
      <c r="Q490" s="39"/>
      <c r="R490" s="39"/>
      <c r="S490" s="39"/>
      <c r="T490" s="39"/>
      <c r="U490" s="39"/>
      <c r="V490" s="39"/>
      <c r="W490" s="39"/>
      <c r="X490" s="39"/>
      <c r="Y490" s="39"/>
      <c r="Z490" s="39"/>
      <c r="AA490" s="181"/>
      <c r="AB490" s="39"/>
      <c r="AC490" s="39"/>
      <c r="AD490" s="39"/>
      <c r="AE490" s="39"/>
      <c r="AF490" s="39"/>
      <c r="AG490" s="39"/>
      <c r="AH490" s="39"/>
      <c r="AI490" s="39"/>
      <c r="AJ490" s="39"/>
      <c r="AK490" s="39"/>
      <c r="AL490" s="39"/>
      <c r="AM490" s="39"/>
      <c r="AN490" s="39"/>
      <c r="AO490" s="39"/>
      <c r="AP490" s="39"/>
      <c r="AQ490" s="39"/>
      <c r="AR490" s="39"/>
      <c r="AS490" s="39"/>
      <c r="AT490" s="39"/>
      <c r="AU490" s="39"/>
      <c r="AW490" s="145" t="str">
        <f t="shared" si="193"/>
        <v/>
      </c>
      <c r="AX490" s="146" t="str">
        <f t="shared" si="194"/>
        <v/>
      </c>
      <c r="AY490" s="147" t="str">
        <f t="shared" si="195"/>
        <v xml:space="preserve"> </v>
      </c>
      <c r="AZ490" s="145" t="str">
        <f t="shared" si="196"/>
        <v/>
      </c>
      <c r="BA490" s="146" t="str">
        <f t="shared" si="197"/>
        <v/>
      </c>
      <c r="BB490" s="147" t="str">
        <f t="shared" si="198"/>
        <v xml:space="preserve"> </v>
      </c>
      <c r="BC490" s="145" t="str">
        <f t="shared" si="199"/>
        <v/>
      </c>
      <c r="BD490" s="146" t="str">
        <f t="shared" si="200"/>
        <v/>
      </c>
      <c r="BE490" s="147" t="str">
        <f t="shared" si="201"/>
        <v xml:space="preserve"> </v>
      </c>
      <c r="BF490" s="145" t="str">
        <f t="shared" si="202"/>
        <v/>
      </c>
      <c r="BG490" s="146" t="str">
        <f t="shared" si="203"/>
        <v/>
      </c>
      <c r="BH490" s="148" t="str">
        <f t="shared" si="204"/>
        <v xml:space="preserve"> </v>
      </c>
      <c r="BI490" s="69" t="str">
        <f t="shared" si="205"/>
        <v/>
      </c>
      <c r="BJ490" s="70" t="str">
        <f t="shared" si="206"/>
        <v/>
      </c>
      <c r="BK490" s="142" t="str">
        <f t="shared" si="207"/>
        <v xml:space="preserve"> </v>
      </c>
      <c r="BL490" s="104"/>
      <c r="BM490" s="68">
        <f>COUNTIF('Student Tracking'!G489:N489,"&gt;=1")</f>
        <v>0</v>
      </c>
      <c r="BN490" s="104">
        <f>COUNTIF('Student Tracking'!G489:N489,"0")</f>
        <v>0</v>
      </c>
      <c r="BO490" s="85">
        <f t="shared" si="208"/>
        <v>0</v>
      </c>
      <c r="BP490" s="104" t="str">
        <f t="shared" si="186"/>
        <v/>
      </c>
      <c r="BQ490" s="104" t="str">
        <f t="shared" si="187"/>
        <v/>
      </c>
      <c r="BR490" s="104" t="str">
        <f t="shared" si="209"/>
        <v/>
      </c>
      <c r="BS490" s="303" t="str">
        <f t="shared" si="210"/>
        <v/>
      </c>
      <c r="BT490" s="104"/>
      <c r="BU490" s="68" t="str">
        <f t="shared" si="188"/>
        <v/>
      </c>
      <c r="BV490" s="91" t="str">
        <f t="shared" si="189"/>
        <v/>
      </c>
      <c r="BW490" s="91" t="str">
        <f t="shared" si="190"/>
        <v/>
      </c>
      <c r="BX490" s="91" t="str">
        <f t="shared" si="191"/>
        <v/>
      </c>
      <c r="BY490" s="91" t="str">
        <f t="shared" si="192"/>
        <v/>
      </c>
    </row>
    <row r="491" spans="1:77" x14ac:dyDescent="0.35">
      <c r="A491" s="73">
        <f>'Student Tracking'!A490</f>
        <v>0</v>
      </c>
      <c r="B491" s="73">
        <f>'Student Tracking'!B490</f>
        <v>0</v>
      </c>
      <c r="C491" s="74">
        <f>'Student Tracking'!D490</f>
        <v>0</v>
      </c>
      <c r="D491" s="184" t="str">
        <f>IF('Student Tracking'!E490,'Student Tracking'!E490,"")</f>
        <v/>
      </c>
      <c r="E491" s="184" t="str">
        <f>IF('Student Tracking'!F490,'Student Tracking'!F490,"")</f>
        <v/>
      </c>
      <c r="F491" s="182"/>
      <c r="G491" s="40"/>
      <c r="H491" s="40"/>
      <c r="I491" s="40"/>
      <c r="J491" s="40"/>
      <c r="K491" s="40"/>
      <c r="L491" s="40"/>
      <c r="M491" s="40"/>
      <c r="N491" s="40"/>
      <c r="O491" s="40"/>
      <c r="P491" s="40"/>
      <c r="Q491" s="40"/>
      <c r="R491" s="40"/>
      <c r="S491" s="40"/>
      <c r="T491" s="40"/>
      <c r="U491" s="40"/>
      <c r="V491" s="40"/>
      <c r="W491" s="40"/>
      <c r="X491" s="40"/>
      <c r="Y491" s="40"/>
      <c r="Z491" s="40"/>
      <c r="AA491" s="182"/>
      <c r="AB491" s="40"/>
      <c r="AC491" s="40"/>
      <c r="AD491" s="40"/>
      <c r="AE491" s="40"/>
      <c r="AF491" s="40"/>
      <c r="AG491" s="40"/>
      <c r="AH491" s="40"/>
      <c r="AI491" s="40"/>
      <c r="AJ491" s="40"/>
      <c r="AK491" s="40"/>
      <c r="AL491" s="40"/>
      <c r="AM491" s="40"/>
      <c r="AN491" s="40"/>
      <c r="AO491" s="40"/>
      <c r="AP491" s="40"/>
      <c r="AQ491" s="40"/>
      <c r="AR491" s="40"/>
      <c r="AS491" s="40"/>
      <c r="AT491" s="40"/>
      <c r="AU491" s="40"/>
      <c r="AW491" s="145" t="str">
        <f t="shared" si="193"/>
        <v/>
      </c>
      <c r="AX491" s="146" t="str">
        <f t="shared" si="194"/>
        <v/>
      </c>
      <c r="AY491" s="147" t="str">
        <f t="shared" si="195"/>
        <v xml:space="preserve"> </v>
      </c>
      <c r="AZ491" s="145" t="str">
        <f t="shared" si="196"/>
        <v/>
      </c>
      <c r="BA491" s="146" t="str">
        <f t="shared" si="197"/>
        <v/>
      </c>
      <c r="BB491" s="147" t="str">
        <f t="shared" si="198"/>
        <v xml:space="preserve"> </v>
      </c>
      <c r="BC491" s="145" t="str">
        <f t="shared" si="199"/>
        <v/>
      </c>
      <c r="BD491" s="146" t="str">
        <f t="shared" si="200"/>
        <v/>
      </c>
      <c r="BE491" s="147" t="str">
        <f t="shared" si="201"/>
        <v xml:space="preserve"> </v>
      </c>
      <c r="BF491" s="145" t="str">
        <f t="shared" si="202"/>
        <v/>
      </c>
      <c r="BG491" s="146" t="str">
        <f t="shared" si="203"/>
        <v/>
      </c>
      <c r="BH491" s="148" t="str">
        <f t="shared" si="204"/>
        <v xml:space="preserve"> </v>
      </c>
      <c r="BI491" s="69" t="str">
        <f t="shared" si="205"/>
        <v/>
      </c>
      <c r="BJ491" s="70" t="str">
        <f t="shared" si="206"/>
        <v/>
      </c>
      <c r="BK491" s="142" t="str">
        <f t="shared" si="207"/>
        <v xml:space="preserve"> </v>
      </c>
      <c r="BL491" s="104"/>
      <c r="BM491" s="68">
        <f>COUNTIF('Student Tracking'!G490:N490,"&gt;=1")</f>
        <v>0</v>
      </c>
      <c r="BN491" s="104">
        <f>COUNTIF('Student Tracking'!G490:N490,"0")</f>
        <v>0</v>
      </c>
      <c r="BO491" s="85">
        <f t="shared" si="208"/>
        <v>0</v>
      </c>
      <c r="BP491" s="104" t="str">
        <f t="shared" si="186"/>
        <v/>
      </c>
      <c r="BQ491" s="104" t="str">
        <f t="shared" si="187"/>
        <v/>
      </c>
      <c r="BR491" s="104" t="str">
        <f t="shared" si="209"/>
        <v/>
      </c>
      <c r="BS491" s="303" t="str">
        <f t="shared" si="210"/>
        <v/>
      </c>
      <c r="BT491" s="104"/>
      <c r="BU491" s="68" t="str">
        <f t="shared" si="188"/>
        <v/>
      </c>
      <c r="BV491" s="91" t="str">
        <f t="shared" si="189"/>
        <v/>
      </c>
      <c r="BW491" s="91" t="str">
        <f t="shared" si="190"/>
        <v/>
      </c>
      <c r="BX491" s="91" t="str">
        <f t="shared" si="191"/>
        <v/>
      </c>
      <c r="BY491" s="91" t="str">
        <f t="shared" si="192"/>
        <v/>
      </c>
    </row>
    <row r="492" spans="1:77" x14ac:dyDescent="0.35">
      <c r="A492" s="73">
        <f>'Student Tracking'!A491</f>
        <v>0</v>
      </c>
      <c r="B492" s="73">
        <f>'Student Tracking'!B491</f>
        <v>0</v>
      </c>
      <c r="C492" s="74">
        <f>'Student Tracking'!D491</f>
        <v>0</v>
      </c>
      <c r="D492" s="184" t="str">
        <f>IF('Student Tracking'!E491,'Student Tracking'!E491,"")</f>
        <v/>
      </c>
      <c r="E492" s="184" t="str">
        <f>IF('Student Tracking'!F491,'Student Tracking'!F491,"")</f>
        <v/>
      </c>
      <c r="F492" s="181"/>
      <c r="G492" s="39"/>
      <c r="H492" s="39"/>
      <c r="I492" s="39"/>
      <c r="J492" s="39"/>
      <c r="K492" s="39"/>
      <c r="L492" s="39"/>
      <c r="M492" s="39"/>
      <c r="N492" s="39"/>
      <c r="O492" s="39"/>
      <c r="P492" s="39"/>
      <c r="Q492" s="39"/>
      <c r="R492" s="39"/>
      <c r="S492" s="39"/>
      <c r="T492" s="39"/>
      <c r="U492" s="39"/>
      <c r="V492" s="39"/>
      <c r="W492" s="39"/>
      <c r="X492" s="39"/>
      <c r="Y492" s="39"/>
      <c r="Z492" s="39"/>
      <c r="AA492" s="181"/>
      <c r="AB492" s="39"/>
      <c r="AC492" s="39"/>
      <c r="AD492" s="39"/>
      <c r="AE492" s="39"/>
      <c r="AF492" s="39"/>
      <c r="AG492" s="39"/>
      <c r="AH492" s="39"/>
      <c r="AI492" s="39"/>
      <c r="AJ492" s="39"/>
      <c r="AK492" s="39"/>
      <c r="AL492" s="39"/>
      <c r="AM492" s="39"/>
      <c r="AN492" s="39"/>
      <c r="AO492" s="39"/>
      <c r="AP492" s="39"/>
      <c r="AQ492" s="39"/>
      <c r="AR492" s="39"/>
      <c r="AS492" s="39"/>
      <c r="AT492" s="39"/>
      <c r="AU492" s="39"/>
      <c r="AW492" s="145" t="str">
        <f t="shared" si="193"/>
        <v/>
      </c>
      <c r="AX492" s="146" t="str">
        <f t="shared" si="194"/>
        <v/>
      </c>
      <c r="AY492" s="147" t="str">
        <f t="shared" si="195"/>
        <v xml:space="preserve"> </v>
      </c>
      <c r="AZ492" s="145" t="str">
        <f t="shared" si="196"/>
        <v/>
      </c>
      <c r="BA492" s="146" t="str">
        <f t="shared" si="197"/>
        <v/>
      </c>
      <c r="BB492" s="147" t="str">
        <f t="shared" si="198"/>
        <v xml:space="preserve"> </v>
      </c>
      <c r="BC492" s="145" t="str">
        <f t="shared" si="199"/>
        <v/>
      </c>
      <c r="BD492" s="146" t="str">
        <f t="shared" si="200"/>
        <v/>
      </c>
      <c r="BE492" s="147" t="str">
        <f t="shared" si="201"/>
        <v xml:space="preserve"> </v>
      </c>
      <c r="BF492" s="145" t="str">
        <f t="shared" si="202"/>
        <v/>
      </c>
      <c r="BG492" s="146" t="str">
        <f t="shared" si="203"/>
        <v/>
      </c>
      <c r="BH492" s="148" t="str">
        <f t="shared" si="204"/>
        <v xml:space="preserve"> </v>
      </c>
      <c r="BI492" s="69" t="str">
        <f t="shared" si="205"/>
        <v/>
      </c>
      <c r="BJ492" s="70" t="str">
        <f t="shared" si="206"/>
        <v/>
      </c>
      <c r="BK492" s="142" t="str">
        <f t="shared" si="207"/>
        <v xml:space="preserve"> </v>
      </c>
      <c r="BL492" s="104"/>
      <c r="BM492" s="68">
        <f>COUNTIF('Student Tracking'!G491:N491,"&gt;=1")</f>
        <v>0</v>
      </c>
      <c r="BN492" s="104">
        <f>COUNTIF('Student Tracking'!G491:N491,"0")</f>
        <v>0</v>
      </c>
      <c r="BO492" s="85">
        <f t="shared" si="208"/>
        <v>0</v>
      </c>
      <c r="BP492" s="104" t="str">
        <f t="shared" si="186"/>
        <v/>
      </c>
      <c r="BQ492" s="104" t="str">
        <f t="shared" si="187"/>
        <v/>
      </c>
      <c r="BR492" s="104" t="str">
        <f t="shared" si="209"/>
        <v/>
      </c>
      <c r="BS492" s="303" t="str">
        <f t="shared" si="210"/>
        <v/>
      </c>
      <c r="BT492" s="104"/>
      <c r="BU492" s="68" t="str">
        <f t="shared" si="188"/>
        <v/>
      </c>
      <c r="BV492" s="91" t="str">
        <f t="shared" si="189"/>
        <v/>
      </c>
      <c r="BW492" s="91" t="str">
        <f t="shared" si="190"/>
        <v/>
      </c>
      <c r="BX492" s="91" t="str">
        <f t="shared" si="191"/>
        <v/>
      </c>
      <c r="BY492" s="91" t="str">
        <f t="shared" si="192"/>
        <v/>
      </c>
    </row>
    <row r="493" spans="1:77" x14ac:dyDescent="0.35">
      <c r="A493" s="73">
        <f>'Student Tracking'!A492</f>
        <v>0</v>
      </c>
      <c r="B493" s="73">
        <f>'Student Tracking'!B492</f>
        <v>0</v>
      </c>
      <c r="C493" s="74">
        <f>'Student Tracking'!D492</f>
        <v>0</v>
      </c>
      <c r="D493" s="184" t="str">
        <f>IF('Student Tracking'!E492,'Student Tracking'!E492,"")</f>
        <v/>
      </c>
      <c r="E493" s="184" t="str">
        <f>IF('Student Tracking'!F492,'Student Tracking'!F492,"")</f>
        <v/>
      </c>
      <c r="F493" s="182"/>
      <c r="G493" s="40"/>
      <c r="H493" s="40"/>
      <c r="I493" s="40"/>
      <c r="J493" s="40"/>
      <c r="K493" s="40"/>
      <c r="L493" s="40"/>
      <c r="M493" s="40"/>
      <c r="N493" s="40"/>
      <c r="O493" s="40"/>
      <c r="P493" s="40"/>
      <c r="Q493" s="40"/>
      <c r="R493" s="40"/>
      <c r="S493" s="40"/>
      <c r="T493" s="40"/>
      <c r="U493" s="40"/>
      <c r="V493" s="40"/>
      <c r="W493" s="40"/>
      <c r="X493" s="40"/>
      <c r="Y493" s="40"/>
      <c r="Z493" s="40"/>
      <c r="AA493" s="182"/>
      <c r="AB493" s="40"/>
      <c r="AC493" s="40"/>
      <c r="AD493" s="40"/>
      <c r="AE493" s="40"/>
      <c r="AF493" s="40"/>
      <c r="AG493" s="40"/>
      <c r="AH493" s="40"/>
      <c r="AI493" s="40"/>
      <c r="AJ493" s="40"/>
      <c r="AK493" s="40"/>
      <c r="AL493" s="40"/>
      <c r="AM493" s="40"/>
      <c r="AN493" s="40"/>
      <c r="AO493" s="40"/>
      <c r="AP493" s="40"/>
      <c r="AQ493" s="40"/>
      <c r="AR493" s="40"/>
      <c r="AS493" s="40"/>
      <c r="AT493" s="40"/>
      <c r="AU493" s="40"/>
      <c r="AW493" s="145" t="str">
        <f t="shared" si="193"/>
        <v/>
      </c>
      <c r="AX493" s="146" t="str">
        <f t="shared" si="194"/>
        <v/>
      </c>
      <c r="AY493" s="147" t="str">
        <f t="shared" si="195"/>
        <v xml:space="preserve"> </v>
      </c>
      <c r="AZ493" s="145" t="str">
        <f t="shared" si="196"/>
        <v/>
      </c>
      <c r="BA493" s="146" t="str">
        <f t="shared" si="197"/>
        <v/>
      </c>
      <c r="BB493" s="147" t="str">
        <f t="shared" si="198"/>
        <v xml:space="preserve"> </v>
      </c>
      <c r="BC493" s="145" t="str">
        <f t="shared" si="199"/>
        <v/>
      </c>
      <c r="BD493" s="146" t="str">
        <f t="shared" si="200"/>
        <v/>
      </c>
      <c r="BE493" s="147" t="str">
        <f t="shared" si="201"/>
        <v xml:space="preserve"> </v>
      </c>
      <c r="BF493" s="145" t="str">
        <f t="shared" si="202"/>
        <v/>
      </c>
      <c r="BG493" s="146" t="str">
        <f t="shared" si="203"/>
        <v/>
      </c>
      <c r="BH493" s="148" t="str">
        <f t="shared" si="204"/>
        <v xml:space="preserve"> </v>
      </c>
      <c r="BI493" s="69" t="str">
        <f t="shared" si="205"/>
        <v/>
      </c>
      <c r="BJ493" s="70" t="str">
        <f t="shared" si="206"/>
        <v/>
      </c>
      <c r="BK493" s="142" t="str">
        <f t="shared" si="207"/>
        <v xml:space="preserve"> </v>
      </c>
      <c r="BL493" s="104"/>
      <c r="BM493" s="68">
        <f>COUNTIF('Student Tracking'!G492:N492,"&gt;=1")</f>
        <v>0</v>
      </c>
      <c r="BN493" s="104">
        <f>COUNTIF('Student Tracking'!G492:N492,"0")</f>
        <v>0</v>
      </c>
      <c r="BO493" s="85">
        <f t="shared" si="208"/>
        <v>0</v>
      </c>
      <c r="BP493" s="104" t="str">
        <f t="shared" si="186"/>
        <v/>
      </c>
      <c r="BQ493" s="104" t="str">
        <f t="shared" si="187"/>
        <v/>
      </c>
      <c r="BR493" s="104" t="str">
        <f t="shared" si="209"/>
        <v/>
      </c>
      <c r="BS493" s="303" t="str">
        <f t="shared" si="210"/>
        <v/>
      </c>
      <c r="BT493" s="104"/>
      <c r="BU493" s="68" t="str">
        <f t="shared" si="188"/>
        <v/>
      </c>
      <c r="BV493" s="91" t="str">
        <f t="shared" si="189"/>
        <v/>
      </c>
      <c r="BW493" s="91" t="str">
        <f t="shared" si="190"/>
        <v/>
      </c>
      <c r="BX493" s="91" t="str">
        <f t="shared" si="191"/>
        <v/>
      </c>
      <c r="BY493" s="91" t="str">
        <f t="shared" si="192"/>
        <v/>
      </c>
    </row>
    <row r="494" spans="1:77" x14ac:dyDescent="0.35">
      <c r="A494" s="73">
        <f>'Student Tracking'!A493</f>
        <v>0</v>
      </c>
      <c r="B494" s="73">
        <f>'Student Tracking'!B493</f>
        <v>0</v>
      </c>
      <c r="C494" s="74">
        <f>'Student Tracking'!D493</f>
        <v>0</v>
      </c>
      <c r="D494" s="184" t="str">
        <f>IF('Student Tracking'!E493,'Student Tracking'!E493,"")</f>
        <v/>
      </c>
      <c r="E494" s="184" t="str">
        <f>IF('Student Tracking'!F493,'Student Tracking'!F493,"")</f>
        <v/>
      </c>
      <c r="F494" s="181"/>
      <c r="G494" s="39"/>
      <c r="H494" s="39"/>
      <c r="I494" s="39"/>
      <c r="J494" s="39"/>
      <c r="K494" s="39"/>
      <c r="L494" s="39"/>
      <c r="M494" s="39"/>
      <c r="N494" s="39"/>
      <c r="O494" s="39"/>
      <c r="P494" s="39"/>
      <c r="Q494" s="39"/>
      <c r="R494" s="39"/>
      <c r="S494" s="39"/>
      <c r="T494" s="39"/>
      <c r="U494" s="39"/>
      <c r="V494" s="39"/>
      <c r="W494" s="39"/>
      <c r="X494" s="39"/>
      <c r="Y494" s="39"/>
      <c r="Z494" s="39"/>
      <c r="AA494" s="181"/>
      <c r="AB494" s="39"/>
      <c r="AC494" s="39"/>
      <c r="AD494" s="39"/>
      <c r="AE494" s="39"/>
      <c r="AF494" s="39"/>
      <c r="AG494" s="39"/>
      <c r="AH494" s="39"/>
      <c r="AI494" s="39"/>
      <c r="AJ494" s="39"/>
      <c r="AK494" s="39"/>
      <c r="AL494" s="39"/>
      <c r="AM494" s="39"/>
      <c r="AN494" s="39"/>
      <c r="AO494" s="39"/>
      <c r="AP494" s="39"/>
      <c r="AQ494" s="39"/>
      <c r="AR494" s="39"/>
      <c r="AS494" s="39"/>
      <c r="AT494" s="39"/>
      <c r="AU494" s="39"/>
      <c r="AW494" s="145" t="str">
        <f t="shared" si="193"/>
        <v/>
      </c>
      <c r="AX494" s="146" t="str">
        <f t="shared" si="194"/>
        <v/>
      </c>
      <c r="AY494" s="147" t="str">
        <f t="shared" si="195"/>
        <v xml:space="preserve"> </v>
      </c>
      <c r="AZ494" s="145" t="str">
        <f t="shared" si="196"/>
        <v/>
      </c>
      <c r="BA494" s="146" t="str">
        <f t="shared" si="197"/>
        <v/>
      </c>
      <c r="BB494" s="147" t="str">
        <f t="shared" si="198"/>
        <v xml:space="preserve"> </v>
      </c>
      <c r="BC494" s="145" t="str">
        <f t="shared" si="199"/>
        <v/>
      </c>
      <c r="BD494" s="146" t="str">
        <f t="shared" si="200"/>
        <v/>
      </c>
      <c r="BE494" s="147" t="str">
        <f t="shared" si="201"/>
        <v xml:space="preserve"> </v>
      </c>
      <c r="BF494" s="145" t="str">
        <f t="shared" si="202"/>
        <v/>
      </c>
      <c r="BG494" s="146" t="str">
        <f t="shared" si="203"/>
        <v/>
      </c>
      <c r="BH494" s="148" t="str">
        <f t="shared" si="204"/>
        <v xml:space="preserve"> </v>
      </c>
      <c r="BI494" s="69" t="str">
        <f t="shared" si="205"/>
        <v/>
      </c>
      <c r="BJ494" s="70" t="str">
        <f t="shared" si="206"/>
        <v/>
      </c>
      <c r="BK494" s="142" t="str">
        <f t="shared" si="207"/>
        <v xml:space="preserve"> </v>
      </c>
      <c r="BL494" s="104"/>
      <c r="BM494" s="68">
        <f>COUNTIF('Student Tracking'!G493:N493,"&gt;=1")</f>
        <v>0</v>
      </c>
      <c r="BN494" s="104">
        <f>COUNTIF('Student Tracking'!G493:N493,"0")</f>
        <v>0</v>
      </c>
      <c r="BO494" s="85">
        <f t="shared" si="208"/>
        <v>0</v>
      </c>
      <c r="BP494" s="104" t="str">
        <f t="shared" si="186"/>
        <v/>
      </c>
      <c r="BQ494" s="104" t="str">
        <f t="shared" si="187"/>
        <v/>
      </c>
      <c r="BR494" s="104" t="str">
        <f t="shared" si="209"/>
        <v/>
      </c>
      <c r="BS494" s="303" t="str">
        <f t="shared" si="210"/>
        <v/>
      </c>
      <c r="BT494" s="104"/>
      <c r="BU494" s="68" t="str">
        <f t="shared" si="188"/>
        <v/>
      </c>
      <c r="BV494" s="91" t="str">
        <f t="shared" si="189"/>
        <v/>
      </c>
      <c r="BW494" s="91" t="str">
        <f t="shared" si="190"/>
        <v/>
      </c>
      <c r="BX494" s="91" t="str">
        <f t="shared" si="191"/>
        <v/>
      </c>
      <c r="BY494" s="91" t="str">
        <f t="shared" si="192"/>
        <v/>
      </c>
    </row>
    <row r="495" spans="1:77" x14ac:dyDescent="0.35">
      <c r="A495" s="73">
        <f>'Student Tracking'!A494</f>
        <v>0</v>
      </c>
      <c r="B495" s="73">
        <f>'Student Tracking'!B494</f>
        <v>0</v>
      </c>
      <c r="C495" s="74">
        <f>'Student Tracking'!D494</f>
        <v>0</v>
      </c>
      <c r="D495" s="184" t="str">
        <f>IF('Student Tracking'!E494,'Student Tracking'!E494,"")</f>
        <v/>
      </c>
      <c r="E495" s="184" t="str">
        <f>IF('Student Tracking'!F494,'Student Tracking'!F494,"")</f>
        <v/>
      </c>
      <c r="F495" s="182"/>
      <c r="G495" s="40"/>
      <c r="H495" s="40"/>
      <c r="I495" s="40"/>
      <c r="J495" s="40"/>
      <c r="K495" s="40"/>
      <c r="L495" s="40"/>
      <c r="M495" s="40"/>
      <c r="N495" s="40"/>
      <c r="O495" s="40"/>
      <c r="P495" s="40"/>
      <c r="Q495" s="40"/>
      <c r="R495" s="40"/>
      <c r="S495" s="40"/>
      <c r="T495" s="40"/>
      <c r="U495" s="40"/>
      <c r="V495" s="40"/>
      <c r="W495" s="40"/>
      <c r="X495" s="40"/>
      <c r="Y495" s="40"/>
      <c r="Z495" s="40"/>
      <c r="AA495" s="182"/>
      <c r="AB495" s="40"/>
      <c r="AC495" s="40"/>
      <c r="AD495" s="40"/>
      <c r="AE495" s="40"/>
      <c r="AF495" s="40"/>
      <c r="AG495" s="40"/>
      <c r="AH495" s="40"/>
      <c r="AI495" s="40"/>
      <c r="AJ495" s="40"/>
      <c r="AK495" s="40"/>
      <c r="AL495" s="40"/>
      <c r="AM495" s="40"/>
      <c r="AN495" s="40"/>
      <c r="AO495" s="40"/>
      <c r="AP495" s="40"/>
      <c r="AQ495" s="40"/>
      <c r="AR495" s="40"/>
      <c r="AS495" s="40"/>
      <c r="AT495" s="40"/>
      <c r="AU495" s="40"/>
      <c r="AW495" s="145" t="str">
        <f t="shared" si="193"/>
        <v/>
      </c>
      <c r="AX495" s="146" t="str">
        <f t="shared" si="194"/>
        <v/>
      </c>
      <c r="AY495" s="147" t="str">
        <f t="shared" si="195"/>
        <v xml:space="preserve"> </v>
      </c>
      <c r="AZ495" s="145" t="str">
        <f t="shared" si="196"/>
        <v/>
      </c>
      <c r="BA495" s="146" t="str">
        <f t="shared" si="197"/>
        <v/>
      </c>
      <c r="BB495" s="147" t="str">
        <f t="shared" si="198"/>
        <v xml:space="preserve"> </v>
      </c>
      <c r="BC495" s="145" t="str">
        <f t="shared" si="199"/>
        <v/>
      </c>
      <c r="BD495" s="146" t="str">
        <f t="shared" si="200"/>
        <v/>
      </c>
      <c r="BE495" s="147" t="str">
        <f t="shared" si="201"/>
        <v xml:space="preserve"> </v>
      </c>
      <c r="BF495" s="145" t="str">
        <f t="shared" si="202"/>
        <v/>
      </c>
      <c r="BG495" s="146" t="str">
        <f t="shared" si="203"/>
        <v/>
      </c>
      <c r="BH495" s="148" t="str">
        <f t="shared" si="204"/>
        <v xml:space="preserve"> </v>
      </c>
      <c r="BI495" s="69" t="str">
        <f t="shared" si="205"/>
        <v/>
      </c>
      <c r="BJ495" s="70" t="str">
        <f t="shared" si="206"/>
        <v/>
      </c>
      <c r="BK495" s="142" t="str">
        <f t="shared" si="207"/>
        <v xml:space="preserve"> </v>
      </c>
      <c r="BL495" s="104"/>
      <c r="BM495" s="68">
        <f>COUNTIF('Student Tracking'!G494:N494,"&gt;=1")</f>
        <v>0</v>
      </c>
      <c r="BN495" s="104">
        <f>COUNTIF('Student Tracking'!G494:N494,"0")</f>
        <v>0</v>
      </c>
      <c r="BO495" s="85">
        <f t="shared" si="208"/>
        <v>0</v>
      </c>
      <c r="BP495" s="104" t="str">
        <f t="shared" si="186"/>
        <v/>
      </c>
      <c r="BQ495" s="104" t="str">
        <f t="shared" si="187"/>
        <v/>
      </c>
      <c r="BR495" s="104" t="str">
        <f t="shared" si="209"/>
        <v/>
      </c>
      <c r="BS495" s="303" t="str">
        <f t="shared" si="210"/>
        <v/>
      </c>
      <c r="BT495" s="104"/>
      <c r="BU495" s="68" t="str">
        <f t="shared" si="188"/>
        <v/>
      </c>
      <c r="BV495" s="91" t="str">
        <f t="shared" si="189"/>
        <v/>
      </c>
      <c r="BW495" s="91" t="str">
        <f t="shared" si="190"/>
        <v/>
      </c>
      <c r="BX495" s="91" t="str">
        <f t="shared" si="191"/>
        <v/>
      </c>
      <c r="BY495" s="91" t="str">
        <f t="shared" si="192"/>
        <v/>
      </c>
    </row>
    <row r="496" spans="1:77" x14ac:dyDescent="0.35">
      <c r="A496" s="73">
        <f>'Student Tracking'!A495</f>
        <v>0</v>
      </c>
      <c r="B496" s="73">
        <f>'Student Tracking'!B495</f>
        <v>0</v>
      </c>
      <c r="C496" s="74">
        <f>'Student Tracking'!D495</f>
        <v>0</v>
      </c>
      <c r="D496" s="184" t="str">
        <f>IF('Student Tracking'!E495,'Student Tracking'!E495,"")</f>
        <v/>
      </c>
      <c r="E496" s="184" t="str">
        <f>IF('Student Tracking'!F495,'Student Tracking'!F495,"")</f>
        <v/>
      </c>
      <c r="F496" s="181"/>
      <c r="G496" s="39"/>
      <c r="H496" s="39"/>
      <c r="I496" s="39"/>
      <c r="J496" s="39"/>
      <c r="K496" s="39"/>
      <c r="L496" s="39"/>
      <c r="M496" s="39"/>
      <c r="N496" s="39"/>
      <c r="O496" s="39"/>
      <c r="P496" s="39"/>
      <c r="Q496" s="39"/>
      <c r="R496" s="39"/>
      <c r="S496" s="39"/>
      <c r="T496" s="39"/>
      <c r="U496" s="39"/>
      <c r="V496" s="39"/>
      <c r="W496" s="39"/>
      <c r="X496" s="39"/>
      <c r="Y496" s="39"/>
      <c r="Z496" s="39"/>
      <c r="AA496" s="181"/>
      <c r="AB496" s="39"/>
      <c r="AC496" s="39"/>
      <c r="AD496" s="39"/>
      <c r="AE496" s="39"/>
      <c r="AF496" s="39"/>
      <c r="AG496" s="39"/>
      <c r="AH496" s="39"/>
      <c r="AI496" s="39"/>
      <c r="AJ496" s="39"/>
      <c r="AK496" s="39"/>
      <c r="AL496" s="39"/>
      <c r="AM496" s="39"/>
      <c r="AN496" s="39"/>
      <c r="AO496" s="39"/>
      <c r="AP496" s="39"/>
      <c r="AQ496" s="39"/>
      <c r="AR496" s="39"/>
      <c r="AS496" s="39"/>
      <c r="AT496" s="39"/>
      <c r="AU496" s="39"/>
      <c r="AW496" s="145" t="str">
        <f t="shared" si="193"/>
        <v/>
      </c>
      <c r="AX496" s="146" t="str">
        <f t="shared" si="194"/>
        <v/>
      </c>
      <c r="AY496" s="147" t="str">
        <f t="shared" si="195"/>
        <v xml:space="preserve"> </v>
      </c>
      <c r="AZ496" s="145" t="str">
        <f t="shared" si="196"/>
        <v/>
      </c>
      <c r="BA496" s="146" t="str">
        <f t="shared" si="197"/>
        <v/>
      </c>
      <c r="BB496" s="147" t="str">
        <f t="shared" si="198"/>
        <v xml:space="preserve"> </v>
      </c>
      <c r="BC496" s="145" t="str">
        <f t="shared" si="199"/>
        <v/>
      </c>
      <c r="BD496" s="146" t="str">
        <f t="shared" si="200"/>
        <v/>
      </c>
      <c r="BE496" s="147" t="str">
        <f t="shared" si="201"/>
        <v xml:space="preserve"> </v>
      </c>
      <c r="BF496" s="145" t="str">
        <f t="shared" si="202"/>
        <v/>
      </c>
      <c r="BG496" s="146" t="str">
        <f t="shared" si="203"/>
        <v/>
      </c>
      <c r="BH496" s="148" t="str">
        <f t="shared" si="204"/>
        <v xml:space="preserve"> </v>
      </c>
      <c r="BI496" s="69" t="str">
        <f t="shared" si="205"/>
        <v/>
      </c>
      <c r="BJ496" s="70" t="str">
        <f t="shared" si="206"/>
        <v/>
      </c>
      <c r="BK496" s="142" t="str">
        <f t="shared" si="207"/>
        <v xml:space="preserve"> </v>
      </c>
      <c r="BL496" s="104"/>
      <c r="BM496" s="68">
        <f>COUNTIF('Student Tracking'!G495:N495,"&gt;=1")</f>
        <v>0</v>
      </c>
      <c r="BN496" s="104">
        <f>COUNTIF('Student Tracking'!G495:N495,"0")</f>
        <v>0</v>
      </c>
      <c r="BO496" s="85">
        <f t="shared" si="208"/>
        <v>0</v>
      </c>
      <c r="BP496" s="104" t="str">
        <f t="shared" si="186"/>
        <v/>
      </c>
      <c r="BQ496" s="104" t="str">
        <f t="shared" si="187"/>
        <v/>
      </c>
      <c r="BR496" s="104" t="str">
        <f t="shared" si="209"/>
        <v/>
      </c>
      <c r="BS496" s="303" t="str">
        <f t="shared" si="210"/>
        <v/>
      </c>
      <c r="BT496" s="104"/>
      <c r="BU496" s="68" t="str">
        <f t="shared" si="188"/>
        <v/>
      </c>
      <c r="BV496" s="91" t="str">
        <f t="shared" si="189"/>
        <v/>
      </c>
      <c r="BW496" s="91" t="str">
        <f t="shared" si="190"/>
        <v/>
      </c>
      <c r="BX496" s="91" t="str">
        <f t="shared" si="191"/>
        <v/>
      </c>
      <c r="BY496" s="91" t="str">
        <f t="shared" si="192"/>
        <v/>
      </c>
    </row>
    <row r="497" spans="1:77" x14ac:dyDescent="0.35">
      <c r="A497" s="73">
        <f>'Student Tracking'!A496</f>
        <v>0</v>
      </c>
      <c r="B497" s="73">
        <f>'Student Tracking'!B496</f>
        <v>0</v>
      </c>
      <c r="C497" s="74">
        <f>'Student Tracking'!D496</f>
        <v>0</v>
      </c>
      <c r="D497" s="184" t="str">
        <f>IF('Student Tracking'!E496,'Student Tracking'!E496,"")</f>
        <v/>
      </c>
      <c r="E497" s="184" t="str">
        <f>IF('Student Tracking'!F496,'Student Tracking'!F496,"")</f>
        <v/>
      </c>
      <c r="F497" s="182"/>
      <c r="G497" s="40"/>
      <c r="H497" s="40"/>
      <c r="I497" s="40"/>
      <c r="J497" s="40"/>
      <c r="K497" s="40"/>
      <c r="L497" s="40"/>
      <c r="M497" s="40"/>
      <c r="N497" s="40"/>
      <c r="O497" s="40"/>
      <c r="P497" s="40"/>
      <c r="Q497" s="40"/>
      <c r="R497" s="40"/>
      <c r="S497" s="40"/>
      <c r="T497" s="40"/>
      <c r="U497" s="40"/>
      <c r="V497" s="40"/>
      <c r="W497" s="40"/>
      <c r="X497" s="40"/>
      <c r="Y497" s="40"/>
      <c r="Z497" s="40"/>
      <c r="AA497" s="182"/>
      <c r="AB497" s="40"/>
      <c r="AC497" s="40"/>
      <c r="AD497" s="40"/>
      <c r="AE497" s="40"/>
      <c r="AF497" s="40"/>
      <c r="AG497" s="40"/>
      <c r="AH497" s="40"/>
      <c r="AI497" s="40"/>
      <c r="AJ497" s="40"/>
      <c r="AK497" s="40"/>
      <c r="AL497" s="40"/>
      <c r="AM497" s="40"/>
      <c r="AN497" s="40"/>
      <c r="AO497" s="40"/>
      <c r="AP497" s="40"/>
      <c r="AQ497" s="40"/>
      <c r="AR497" s="40"/>
      <c r="AS497" s="40"/>
      <c r="AT497" s="40"/>
      <c r="AU497" s="40"/>
      <c r="AW497" s="145" t="str">
        <f t="shared" si="193"/>
        <v/>
      </c>
      <c r="AX497" s="146" t="str">
        <f t="shared" si="194"/>
        <v/>
      </c>
      <c r="AY497" s="147" t="str">
        <f t="shared" si="195"/>
        <v xml:space="preserve"> </v>
      </c>
      <c r="AZ497" s="145" t="str">
        <f t="shared" si="196"/>
        <v/>
      </c>
      <c r="BA497" s="146" t="str">
        <f t="shared" si="197"/>
        <v/>
      </c>
      <c r="BB497" s="147" t="str">
        <f t="shared" si="198"/>
        <v xml:space="preserve"> </v>
      </c>
      <c r="BC497" s="145" t="str">
        <f t="shared" si="199"/>
        <v/>
      </c>
      <c r="BD497" s="146" t="str">
        <f t="shared" si="200"/>
        <v/>
      </c>
      <c r="BE497" s="147" t="str">
        <f t="shared" si="201"/>
        <v xml:space="preserve"> </v>
      </c>
      <c r="BF497" s="145" t="str">
        <f t="shared" si="202"/>
        <v/>
      </c>
      <c r="BG497" s="146" t="str">
        <f t="shared" si="203"/>
        <v/>
      </c>
      <c r="BH497" s="148" t="str">
        <f t="shared" si="204"/>
        <v xml:space="preserve"> </v>
      </c>
      <c r="BI497" s="69" t="str">
        <f t="shared" si="205"/>
        <v/>
      </c>
      <c r="BJ497" s="70" t="str">
        <f t="shared" si="206"/>
        <v/>
      </c>
      <c r="BK497" s="142" t="str">
        <f t="shared" si="207"/>
        <v xml:space="preserve"> </v>
      </c>
      <c r="BL497" s="104"/>
      <c r="BM497" s="68">
        <f>COUNTIF('Student Tracking'!G496:N496,"&gt;=1")</f>
        <v>0</v>
      </c>
      <c r="BN497" s="104">
        <f>COUNTIF('Student Tracking'!G496:N496,"0")</f>
        <v>0</v>
      </c>
      <c r="BO497" s="85">
        <f t="shared" si="208"/>
        <v>0</v>
      </c>
      <c r="BP497" s="104" t="str">
        <f t="shared" si="186"/>
        <v/>
      </c>
      <c r="BQ497" s="104" t="str">
        <f t="shared" si="187"/>
        <v/>
      </c>
      <c r="BR497" s="104" t="str">
        <f t="shared" si="209"/>
        <v/>
      </c>
      <c r="BS497" s="303" t="str">
        <f t="shared" si="210"/>
        <v/>
      </c>
      <c r="BT497" s="104"/>
      <c r="BU497" s="68" t="str">
        <f t="shared" si="188"/>
        <v/>
      </c>
      <c r="BV497" s="91" t="str">
        <f t="shared" si="189"/>
        <v/>
      </c>
      <c r="BW497" s="91" t="str">
        <f t="shared" si="190"/>
        <v/>
      </c>
      <c r="BX497" s="91" t="str">
        <f t="shared" si="191"/>
        <v/>
      </c>
      <c r="BY497" s="91" t="str">
        <f t="shared" si="192"/>
        <v/>
      </c>
    </row>
    <row r="498" spans="1:77" x14ac:dyDescent="0.35">
      <c r="A498" s="73">
        <f>'Student Tracking'!A497</f>
        <v>0</v>
      </c>
      <c r="B498" s="73">
        <f>'Student Tracking'!B497</f>
        <v>0</v>
      </c>
      <c r="C498" s="74">
        <f>'Student Tracking'!D497</f>
        <v>0</v>
      </c>
      <c r="D498" s="184" t="str">
        <f>IF('Student Tracking'!E497,'Student Tracking'!E497,"")</f>
        <v/>
      </c>
      <c r="E498" s="184" t="str">
        <f>IF('Student Tracking'!F497,'Student Tracking'!F497,"")</f>
        <v/>
      </c>
      <c r="F498" s="181"/>
      <c r="G498" s="39"/>
      <c r="H498" s="39"/>
      <c r="I498" s="39"/>
      <c r="J498" s="39"/>
      <c r="K498" s="39"/>
      <c r="L498" s="39"/>
      <c r="M498" s="39"/>
      <c r="N498" s="39"/>
      <c r="O498" s="39"/>
      <c r="P498" s="39"/>
      <c r="Q498" s="39"/>
      <c r="R498" s="39"/>
      <c r="S498" s="39"/>
      <c r="T498" s="39"/>
      <c r="U498" s="39"/>
      <c r="V498" s="39"/>
      <c r="W498" s="39"/>
      <c r="X498" s="39"/>
      <c r="Y498" s="39"/>
      <c r="Z498" s="39"/>
      <c r="AA498" s="181"/>
      <c r="AB498" s="39"/>
      <c r="AC498" s="39"/>
      <c r="AD498" s="39"/>
      <c r="AE498" s="39"/>
      <c r="AF498" s="39"/>
      <c r="AG498" s="39"/>
      <c r="AH498" s="39"/>
      <c r="AI498" s="39"/>
      <c r="AJ498" s="39"/>
      <c r="AK498" s="39"/>
      <c r="AL498" s="39"/>
      <c r="AM498" s="39"/>
      <c r="AN498" s="39"/>
      <c r="AO498" s="39"/>
      <c r="AP498" s="39"/>
      <c r="AQ498" s="39"/>
      <c r="AR498" s="39"/>
      <c r="AS498" s="39"/>
      <c r="AT498" s="39"/>
      <c r="AU498" s="39"/>
      <c r="AW498" s="145" t="str">
        <f t="shared" si="193"/>
        <v/>
      </c>
      <c r="AX498" s="146" t="str">
        <f t="shared" si="194"/>
        <v/>
      </c>
      <c r="AY498" s="147" t="str">
        <f t="shared" si="195"/>
        <v xml:space="preserve"> </v>
      </c>
      <c r="AZ498" s="145" t="str">
        <f t="shared" si="196"/>
        <v/>
      </c>
      <c r="BA498" s="146" t="str">
        <f t="shared" si="197"/>
        <v/>
      </c>
      <c r="BB498" s="147" t="str">
        <f t="shared" si="198"/>
        <v xml:space="preserve"> </v>
      </c>
      <c r="BC498" s="145" t="str">
        <f t="shared" si="199"/>
        <v/>
      </c>
      <c r="BD498" s="146" t="str">
        <f t="shared" si="200"/>
        <v/>
      </c>
      <c r="BE498" s="147" t="str">
        <f t="shared" si="201"/>
        <v xml:space="preserve"> </v>
      </c>
      <c r="BF498" s="145" t="str">
        <f t="shared" si="202"/>
        <v/>
      </c>
      <c r="BG498" s="146" t="str">
        <f t="shared" si="203"/>
        <v/>
      </c>
      <c r="BH498" s="148" t="str">
        <f t="shared" si="204"/>
        <v xml:space="preserve"> </v>
      </c>
      <c r="BI498" s="69" t="str">
        <f t="shared" si="205"/>
        <v/>
      </c>
      <c r="BJ498" s="70" t="str">
        <f t="shared" si="206"/>
        <v/>
      </c>
      <c r="BK498" s="142" t="str">
        <f t="shared" si="207"/>
        <v xml:space="preserve"> </v>
      </c>
      <c r="BL498" s="104"/>
      <c r="BM498" s="68">
        <f>COUNTIF('Student Tracking'!G497:N497,"&gt;=1")</f>
        <v>0</v>
      </c>
      <c r="BN498" s="104">
        <f>COUNTIF('Student Tracking'!G497:N497,"0")</f>
        <v>0</v>
      </c>
      <c r="BO498" s="85">
        <f t="shared" si="208"/>
        <v>0</v>
      </c>
      <c r="BP498" s="104" t="str">
        <f t="shared" si="186"/>
        <v/>
      </c>
      <c r="BQ498" s="104" t="str">
        <f t="shared" si="187"/>
        <v/>
      </c>
      <c r="BR498" s="104" t="str">
        <f t="shared" si="209"/>
        <v/>
      </c>
      <c r="BS498" s="303" t="str">
        <f t="shared" si="210"/>
        <v/>
      </c>
      <c r="BT498" s="104"/>
      <c r="BU498" s="68" t="str">
        <f t="shared" si="188"/>
        <v/>
      </c>
      <c r="BV498" s="91" t="str">
        <f t="shared" si="189"/>
        <v/>
      </c>
      <c r="BW498" s="91" t="str">
        <f t="shared" si="190"/>
        <v/>
      </c>
      <c r="BX498" s="91" t="str">
        <f t="shared" si="191"/>
        <v/>
      </c>
      <c r="BY498" s="91" t="str">
        <f t="shared" si="192"/>
        <v/>
      </c>
    </row>
    <row r="499" spans="1:77" x14ac:dyDescent="0.35">
      <c r="A499" s="73">
        <f>'Student Tracking'!A498</f>
        <v>0</v>
      </c>
      <c r="B499" s="73">
        <f>'Student Tracking'!B498</f>
        <v>0</v>
      </c>
      <c r="C499" s="74">
        <f>'Student Tracking'!D498</f>
        <v>0</v>
      </c>
      <c r="D499" s="184" t="str">
        <f>IF('Student Tracking'!E498,'Student Tracking'!E498,"")</f>
        <v/>
      </c>
      <c r="E499" s="184" t="str">
        <f>IF('Student Tracking'!F498,'Student Tracking'!F498,"")</f>
        <v/>
      </c>
      <c r="F499" s="182"/>
      <c r="G499" s="40"/>
      <c r="H499" s="40"/>
      <c r="I499" s="40"/>
      <c r="J499" s="40"/>
      <c r="K499" s="40"/>
      <c r="L499" s="40"/>
      <c r="M499" s="40"/>
      <c r="N499" s="40"/>
      <c r="O499" s="40"/>
      <c r="P499" s="40"/>
      <c r="Q499" s="40"/>
      <c r="R499" s="40"/>
      <c r="S499" s="40"/>
      <c r="T499" s="40"/>
      <c r="U499" s="40"/>
      <c r="V499" s="40"/>
      <c r="W499" s="40"/>
      <c r="X499" s="40"/>
      <c r="Y499" s="40"/>
      <c r="Z499" s="40"/>
      <c r="AA499" s="182"/>
      <c r="AB499" s="40"/>
      <c r="AC499" s="40"/>
      <c r="AD499" s="40"/>
      <c r="AE499" s="40"/>
      <c r="AF499" s="40"/>
      <c r="AG499" s="40"/>
      <c r="AH499" s="40"/>
      <c r="AI499" s="40"/>
      <c r="AJ499" s="40"/>
      <c r="AK499" s="40"/>
      <c r="AL499" s="40"/>
      <c r="AM499" s="40"/>
      <c r="AN499" s="40"/>
      <c r="AO499" s="40"/>
      <c r="AP499" s="40"/>
      <c r="AQ499" s="40"/>
      <c r="AR499" s="40"/>
      <c r="AS499" s="40"/>
      <c r="AT499" s="40"/>
      <c r="AU499" s="40"/>
      <c r="AW499" s="145" t="str">
        <f t="shared" si="193"/>
        <v/>
      </c>
      <c r="AX499" s="146" t="str">
        <f t="shared" si="194"/>
        <v/>
      </c>
      <c r="AY499" s="147" t="str">
        <f t="shared" si="195"/>
        <v xml:space="preserve"> </v>
      </c>
      <c r="AZ499" s="145" t="str">
        <f t="shared" si="196"/>
        <v/>
      </c>
      <c r="BA499" s="146" t="str">
        <f t="shared" si="197"/>
        <v/>
      </c>
      <c r="BB499" s="147" t="str">
        <f t="shared" si="198"/>
        <v xml:space="preserve"> </v>
      </c>
      <c r="BC499" s="145" t="str">
        <f t="shared" si="199"/>
        <v/>
      </c>
      <c r="BD499" s="146" t="str">
        <f t="shared" si="200"/>
        <v/>
      </c>
      <c r="BE499" s="147" t="str">
        <f t="shared" si="201"/>
        <v xml:space="preserve"> </v>
      </c>
      <c r="BF499" s="145" t="str">
        <f t="shared" si="202"/>
        <v/>
      </c>
      <c r="BG499" s="146" t="str">
        <f t="shared" si="203"/>
        <v/>
      </c>
      <c r="BH499" s="148" t="str">
        <f t="shared" si="204"/>
        <v xml:space="preserve"> </v>
      </c>
      <c r="BI499" s="69" t="str">
        <f t="shared" si="205"/>
        <v/>
      </c>
      <c r="BJ499" s="70" t="str">
        <f t="shared" si="206"/>
        <v/>
      </c>
      <c r="BK499" s="142" t="str">
        <f t="shared" si="207"/>
        <v xml:space="preserve"> </v>
      </c>
      <c r="BL499" s="104"/>
      <c r="BM499" s="68">
        <f>COUNTIF('Student Tracking'!G498:N498,"&gt;=1")</f>
        <v>0</v>
      </c>
      <c r="BN499" s="104">
        <f>COUNTIF('Student Tracking'!G498:N498,"0")</f>
        <v>0</v>
      </c>
      <c r="BO499" s="85">
        <f t="shared" si="208"/>
        <v>0</v>
      </c>
      <c r="BP499" s="104" t="str">
        <f t="shared" si="186"/>
        <v/>
      </c>
      <c r="BQ499" s="104" t="str">
        <f t="shared" si="187"/>
        <v/>
      </c>
      <c r="BR499" s="104" t="str">
        <f t="shared" si="209"/>
        <v/>
      </c>
      <c r="BS499" s="303" t="str">
        <f t="shared" si="210"/>
        <v/>
      </c>
      <c r="BT499" s="104"/>
      <c r="BU499" s="68" t="str">
        <f t="shared" si="188"/>
        <v/>
      </c>
      <c r="BV499" s="91" t="str">
        <f t="shared" si="189"/>
        <v/>
      </c>
      <c r="BW499" s="91" t="str">
        <f t="shared" si="190"/>
        <v/>
      </c>
      <c r="BX499" s="91" t="str">
        <f t="shared" si="191"/>
        <v/>
      </c>
      <c r="BY499" s="91" t="str">
        <f t="shared" si="192"/>
        <v/>
      </c>
    </row>
    <row r="500" spans="1:77" x14ac:dyDescent="0.35">
      <c r="A500" s="73">
        <f>'Student Tracking'!A499</f>
        <v>0</v>
      </c>
      <c r="B500" s="73">
        <f>'Student Tracking'!B499</f>
        <v>0</v>
      </c>
      <c r="C500" s="74">
        <f>'Student Tracking'!D499</f>
        <v>0</v>
      </c>
      <c r="D500" s="184" t="str">
        <f>IF('Student Tracking'!E499,'Student Tracking'!E499,"")</f>
        <v/>
      </c>
      <c r="E500" s="184" t="str">
        <f>IF('Student Tracking'!F499,'Student Tracking'!F499,"")</f>
        <v/>
      </c>
      <c r="F500" s="181"/>
      <c r="G500" s="39"/>
      <c r="H500" s="39"/>
      <c r="I500" s="39"/>
      <c r="J500" s="39"/>
      <c r="K500" s="39"/>
      <c r="L500" s="39"/>
      <c r="M500" s="39"/>
      <c r="N500" s="39"/>
      <c r="O500" s="39"/>
      <c r="P500" s="39"/>
      <c r="Q500" s="39"/>
      <c r="R500" s="39"/>
      <c r="S500" s="39"/>
      <c r="T500" s="39"/>
      <c r="U500" s="39"/>
      <c r="V500" s="39"/>
      <c r="W500" s="39"/>
      <c r="X500" s="39"/>
      <c r="Y500" s="39"/>
      <c r="Z500" s="39"/>
      <c r="AA500" s="181"/>
      <c r="AB500" s="39"/>
      <c r="AC500" s="39"/>
      <c r="AD500" s="39"/>
      <c r="AE500" s="39"/>
      <c r="AF500" s="39"/>
      <c r="AG500" s="39"/>
      <c r="AH500" s="39"/>
      <c r="AI500" s="39"/>
      <c r="AJ500" s="39"/>
      <c r="AK500" s="39"/>
      <c r="AL500" s="39"/>
      <c r="AM500" s="39"/>
      <c r="AN500" s="39"/>
      <c r="AO500" s="39"/>
      <c r="AP500" s="39"/>
      <c r="AQ500" s="39"/>
      <c r="AR500" s="39"/>
      <c r="AS500" s="39"/>
      <c r="AT500" s="39"/>
      <c r="AU500" s="39"/>
      <c r="AW500" s="145" t="str">
        <f t="shared" si="193"/>
        <v/>
      </c>
      <c r="AX500" s="146" t="str">
        <f t="shared" si="194"/>
        <v/>
      </c>
      <c r="AY500" s="147" t="str">
        <f t="shared" si="195"/>
        <v xml:space="preserve"> </v>
      </c>
      <c r="AZ500" s="145" t="str">
        <f t="shared" si="196"/>
        <v/>
      </c>
      <c r="BA500" s="146" t="str">
        <f t="shared" si="197"/>
        <v/>
      </c>
      <c r="BB500" s="147" t="str">
        <f t="shared" si="198"/>
        <v xml:space="preserve"> </v>
      </c>
      <c r="BC500" s="145" t="str">
        <f t="shared" si="199"/>
        <v/>
      </c>
      <c r="BD500" s="146" t="str">
        <f t="shared" si="200"/>
        <v/>
      </c>
      <c r="BE500" s="147" t="str">
        <f t="shared" si="201"/>
        <v xml:space="preserve"> </v>
      </c>
      <c r="BF500" s="145" t="str">
        <f t="shared" si="202"/>
        <v/>
      </c>
      <c r="BG500" s="146" t="str">
        <f t="shared" si="203"/>
        <v/>
      </c>
      <c r="BH500" s="148" t="str">
        <f t="shared" si="204"/>
        <v xml:space="preserve"> </v>
      </c>
      <c r="BI500" s="69" t="str">
        <f t="shared" si="205"/>
        <v/>
      </c>
      <c r="BJ500" s="70" t="str">
        <f t="shared" si="206"/>
        <v/>
      </c>
      <c r="BK500" s="142" t="str">
        <f t="shared" si="207"/>
        <v xml:space="preserve"> </v>
      </c>
      <c r="BL500" s="104"/>
      <c r="BM500" s="68">
        <f>COUNTIF('Student Tracking'!G499:N499,"&gt;=1")</f>
        <v>0</v>
      </c>
      <c r="BN500" s="104">
        <f>COUNTIF('Student Tracking'!G499:N499,"0")</f>
        <v>0</v>
      </c>
      <c r="BO500" s="85">
        <f t="shared" si="208"/>
        <v>0</v>
      </c>
      <c r="BP500" s="104" t="str">
        <f t="shared" si="186"/>
        <v/>
      </c>
      <c r="BQ500" s="104" t="str">
        <f t="shared" si="187"/>
        <v/>
      </c>
      <c r="BR500" s="104" t="str">
        <f t="shared" si="209"/>
        <v/>
      </c>
      <c r="BS500" s="303" t="str">
        <f t="shared" si="210"/>
        <v/>
      </c>
      <c r="BT500" s="104"/>
      <c r="BU500" s="68" t="str">
        <f t="shared" si="188"/>
        <v/>
      </c>
      <c r="BV500" s="91" t="str">
        <f t="shared" si="189"/>
        <v/>
      </c>
      <c r="BW500" s="91" t="str">
        <f t="shared" si="190"/>
        <v/>
      </c>
      <c r="BX500" s="91" t="str">
        <f t="shared" si="191"/>
        <v/>
      </c>
      <c r="BY500" s="91" t="str">
        <f t="shared" si="192"/>
        <v/>
      </c>
    </row>
    <row r="501" spans="1:77" x14ac:dyDescent="0.35">
      <c r="A501" s="73">
        <f>'Student Tracking'!A500</f>
        <v>0</v>
      </c>
      <c r="B501" s="73">
        <f>'Student Tracking'!B500</f>
        <v>0</v>
      </c>
      <c r="C501" s="74">
        <f>'Student Tracking'!D500</f>
        <v>0</v>
      </c>
      <c r="D501" s="184" t="str">
        <f>IF('Student Tracking'!E500,'Student Tracking'!E500,"")</f>
        <v/>
      </c>
      <c r="E501" s="184" t="str">
        <f>IF('Student Tracking'!F500,'Student Tracking'!F500,"")</f>
        <v/>
      </c>
      <c r="F501" s="182"/>
      <c r="G501" s="40"/>
      <c r="H501" s="40"/>
      <c r="I501" s="40"/>
      <c r="J501" s="40"/>
      <c r="K501" s="40"/>
      <c r="L501" s="40"/>
      <c r="M501" s="40"/>
      <c r="N501" s="40"/>
      <c r="O501" s="40"/>
      <c r="P501" s="40"/>
      <c r="Q501" s="40"/>
      <c r="R501" s="40"/>
      <c r="S501" s="40"/>
      <c r="T501" s="40"/>
      <c r="U501" s="40"/>
      <c r="V501" s="40"/>
      <c r="W501" s="40"/>
      <c r="X501" s="40"/>
      <c r="Y501" s="40"/>
      <c r="Z501" s="40"/>
      <c r="AA501" s="182"/>
      <c r="AB501" s="40"/>
      <c r="AC501" s="40"/>
      <c r="AD501" s="40"/>
      <c r="AE501" s="40"/>
      <c r="AF501" s="40"/>
      <c r="AG501" s="40"/>
      <c r="AH501" s="40"/>
      <c r="AI501" s="40"/>
      <c r="AJ501" s="40"/>
      <c r="AK501" s="40"/>
      <c r="AL501" s="40"/>
      <c r="AM501" s="40"/>
      <c r="AN501" s="40"/>
      <c r="AO501" s="40"/>
      <c r="AP501" s="40"/>
      <c r="AQ501" s="40"/>
      <c r="AR501" s="40"/>
      <c r="AS501" s="40"/>
      <c r="AT501" s="40"/>
      <c r="AU501" s="40"/>
      <c r="AW501" s="145" t="str">
        <f t="shared" si="193"/>
        <v/>
      </c>
      <c r="AX501" s="146" t="str">
        <f t="shared" si="194"/>
        <v/>
      </c>
      <c r="AY501" s="147" t="str">
        <f t="shared" si="195"/>
        <v xml:space="preserve"> </v>
      </c>
      <c r="AZ501" s="145" t="str">
        <f t="shared" si="196"/>
        <v/>
      </c>
      <c r="BA501" s="146" t="str">
        <f t="shared" si="197"/>
        <v/>
      </c>
      <c r="BB501" s="147" t="str">
        <f t="shared" si="198"/>
        <v xml:space="preserve"> </v>
      </c>
      <c r="BC501" s="145" t="str">
        <f t="shared" si="199"/>
        <v/>
      </c>
      <c r="BD501" s="146" t="str">
        <f t="shared" si="200"/>
        <v/>
      </c>
      <c r="BE501" s="147" t="str">
        <f t="shared" si="201"/>
        <v xml:space="preserve"> </v>
      </c>
      <c r="BF501" s="145" t="str">
        <f t="shared" si="202"/>
        <v/>
      </c>
      <c r="BG501" s="146" t="str">
        <f t="shared" si="203"/>
        <v/>
      </c>
      <c r="BH501" s="148" t="str">
        <f t="shared" si="204"/>
        <v xml:space="preserve"> </v>
      </c>
      <c r="BI501" s="69" t="str">
        <f t="shared" si="205"/>
        <v/>
      </c>
      <c r="BJ501" s="70" t="str">
        <f t="shared" si="206"/>
        <v/>
      </c>
      <c r="BK501" s="142" t="str">
        <f t="shared" si="207"/>
        <v xml:space="preserve"> </v>
      </c>
      <c r="BL501" s="104"/>
      <c r="BM501" s="68">
        <f>COUNTIF('Student Tracking'!G500:N500,"&gt;=1")</f>
        <v>0</v>
      </c>
      <c r="BN501" s="104">
        <f>COUNTIF('Student Tracking'!G500:N500,"0")</f>
        <v>0</v>
      </c>
      <c r="BO501" s="85">
        <f t="shared" si="208"/>
        <v>0</v>
      </c>
      <c r="BP501" s="104" t="str">
        <f t="shared" si="186"/>
        <v/>
      </c>
      <c r="BQ501" s="104" t="str">
        <f t="shared" si="187"/>
        <v/>
      </c>
      <c r="BR501" s="104" t="str">
        <f t="shared" si="209"/>
        <v/>
      </c>
      <c r="BS501" s="303" t="str">
        <f t="shared" si="210"/>
        <v/>
      </c>
      <c r="BT501" s="104"/>
      <c r="BU501" s="68" t="str">
        <f t="shared" si="188"/>
        <v/>
      </c>
      <c r="BV501" s="91" t="str">
        <f t="shared" si="189"/>
        <v/>
      </c>
      <c r="BW501" s="91" t="str">
        <f t="shared" si="190"/>
        <v/>
      </c>
      <c r="BX501" s="91" t="str">
        <f t="shared" si="191"/>
        <v/>
      </c>
      <c r="BY501" s="91" t="str">
        <f t="shared" si="192"/>
        <v/>
      </c>
    </row>
    <row r="502" spans="1:77" x14ac:dyDescent="0.35">
      <c r="A502" s="73">
        <f>'Student Tracking'!A501</f>
        <v>0</v>
      </c>
      <c r="B502" s="73">
        <f>'Student Tracking'!B501</f>
        <v>0</v>
      </c>
      <c r="C502" s="74">
        <f>'Student Tracking'!D501</f>
        <v>0</v>
      </c>
      <c r="D502" s="184" t="str">
        <f>IF('Student Tracking'!E501,'Student Tracking'!E501,"")</f>
        <v/>
      </c>
      <c r="E502" s="184" t="str">
        <f>IF('Student Tracking'!F501,'Student Tracking'!F501,"")</f>
        <v/>
      </c>
      <c r="F502" s="181"/>
      <c r="G502" s="39"/>
      <c r="H502" s="39"/>
      <c r="I502" s="39"/>
      <c r="J502" s="39"/>
      <c r="K502" s="39"/>
      <c r="L502" s="39"/>
      <c r="M502" s="39"/>
      <c r="N502" s="39"/>
      <c r="O502" s="39"/>
      <c r="P502" s="39"/>
      <c r="Q502" s="39"/>
      <c r="R502" s="39"/>
      <c r="S502" s="39"/>
      <c r="T502" s="39"/>
      <c r="U502" s="39"/>
      <c r="V502" s="39"/>
      <c r="W502" s="39"/>
      <c r="X502" s="39"/>
      <c r="Y502" s="39"/>
      <c r="Z502" s="39"/>
      <c r="AA502" s="181"/>
      <c r="AB502" s="39"/>
      <c r="AC502" s="39"/>
      <c r="AD502" s="39"/>
      <c r="AE502" s="39"/>
      <c r="AF502" s="39"/>
      <c r="AG502" s="39"/>
      <c r="AH502" s="39"/>
      <c r="AI502" s="39"/>
      <c r="AJ502" s="39"/>
      <c r="AK502" s="39"/>
      <c r="AL502" s="39"/>
      <c r="AM502" s="39"/>
      <c r="AN502" s="39"/>
      <c r="AO502" s="39"/>
      <c r="AP502" s="39"/>
      <c r="AQ502" s="39"/>
      <c r="AR502" s="39"/>
      <c r="AS502" s="39"/>
      <c r="AT502" s="39"/>
      <c r="AU502" s="39"/>
      <c r="AW502" s="145" t="str">
        <f t="shared" si="193"/>
        <v/>
      </c>
      <c r="AX502" s="146" t="str">
        <f t="shared" si="194"/>
        <v/>
      </c>
      <c r="AY502" s="147" t="str">
        <f t="shared" si="195"/>
        <v xml:space="preserve"> </v>
      </c>
      <c r="AZ502" s="145" t="str">
        <f t="shared" si="196"/>
        <v/>
      </c>
      <c r="BA502" s="146" t="str">
        <f t="shared" si="197"/>
        <v/>
      </c>
      <c r="BB502" s="147" t="str">
        <f t="shared" si="198"/>
        <v xml:space="preserve"> </v>
      </c>
      <c r="BC502" s="145" t="str">
        <f t="shared" si="199"/>
        <v/>
      </c>
      <c r="BD502" s="146" t="str">
        <f t="shared" si="200"/>
        <v/>
      </c>
      <c r="BE502" s="147" t="str">
        <f t="shared" si="201"/>
        <v xml:space="preserve"> </v>
      </c>
      <c r="BF502" s="145" t="str">
        <f t="shared" si="202"/>
        <v/>
      </c>
      <c r="BG502" s="146" t="str">
        <f t="shared" si="203"/>
        <v/>
      </c>
      <c r="BH502" s="148" t="str">
        <f t="shared" si="204"/>
        <v xml:space="preserve"> </v>
      </c>
      <c r="BI502" s="69" t="str">
        <f t="shared" si="205"/>
        <v/>
      </c>
      <c r="BJ502" s="70" t="str">
        <f t="shared" si="206"/>
        <v/>
      </c>
      <c r="BK502" s="142" t="str">
        <f t="shared" si="207"/>
        <v xml:space="preserve"> </v>
      </c>
      <c r="BL502" s="104"/>
      <c r="BM502" s="68">
        <f>COUNTIF('Student Tracking'!G501:N501,"&gt;=1")</f>
        <v>0</v>
      </c>
      <c r="BN502" s="104">
        <f>COUNTIF('Student Tracking'!G501:N501,"0")</f>
        <v>0</v>
      </c>
      <c r="BO502" s="85">
        <f t="shared" si="208"/>
        <v>0</v>
      </c>
      <c r="BP502" s="104" t="str">
        <f t="shared" si="186"/>
        <v/>
      </c>
      <c r="BQ502" s="104" t="str">
        <f t="shared" si="187"/>
        <v/>
      </c>
      <c r="BR502" s="104" t="str">
        <f t="shared" si="209"/>
        <v/>
      </c>
      <c r="BS502" s="303" t="str">
        <f t="shared" si="210"/>
        <v/>
      </c>
      <c r="BT502" s="104"/>
      <c r="BU502" s="68" t="str">
        <f t="shared" si="188"/>
        <v/>
      </c>
      <c r="BV502" s="91" t="str">
        <f t="shared" si="189"/>
        <v/>
      </c>
      <c r="BW502" s="91" t="str">
        <f t="shared" si="190"/>
        <v/>
      </c>
      <c r="BX502" s="91" t="str">
        <f t="shared" si="191"/>
        <v/>
      </c>
      <c r="BY502" s="91" t="str">
        <f t="shared" si="192"/>
        <v/>
      </c>
    </row>
    <row r="503" spans="1:77" x14ac:dyDescent="0.35">
      <c r="A503" s="73">
        <f>'Student Tracking'!A502</f>
        <v>0</v>
      </c>
      <c r="B503" s="73">
        <f>'Student Tracking'!B502</f>
        <v>0</v>
      </c>
      <c r="C503" s="74">
        <f>'Student Tracking'!D502</f>
        <v>0</v>
      </c>
      <c r="D503" s="184" t="str">
        <f>IF('Student Tracking'!E502,'Student Tracking'!E502,"")</f>
        <v/>
      </c>
      <c r="E503" s="184" t="str">
        <f>IF('Student Tracking'!F502,'Student Tracking'!F502,"")</f>
        <v/>
      </c>
      <c r="F503" s="182"/>
      <c r="G503" s="40"/>
      <c r="H503" s="40"/>
      <c r="I503" s="40"/>
      <c r="J503" s="40"/>
      <c r="K503" s="40"/>
      <c r="L503" s="40"/>
      <c r="M503" s="40"/>
      <c r="N503" s="40"/>
      <c r="O503" s="40"/>
      <c r="P503" s="40"/>
      <c r="Q503" s="40"/>
      <c r="R503" s="40"/>
      <c r="S503" s="40"/>
      <c r="T503" s="40"/>
      <c r="U503" s="40"/>
      <c r="V503" s="40"/>
      <c r="W503" s="40"/>
      <c r="X503" s="40"/>
      <c r="Y503" s="40"/>
      <c r="Z503" s="40"/>
      <c r="AA503" s="182"/>
      <c r="AB503" s="40"/>
      <c r="AC503" s="40"/>
      <c r="AD503" s="40"/>
      <c r="AE503" s="40"/>
      <c r="AF503" s="40"/>
      <c r="AG503" s="40"/>
      <c r="AH503" s="40"/>
      <c r="AI503" s="40"/>
      <c r="AJ503" s="40"/>
      <c r="AK503" s="40"/>
      <c r="AL503" s="40"/>
      <c r="AM503" s="40"/>
      <c r="AN503" s="40"/>
      <c r="AO503" s="40"/>
      <c r="AP503" s="40"/>
      <c r="AQ503" s="40"/>
      <c r="AR503" s="40"/>
      <c r="AS503" s="40"/>
      <c r="AT503" s="40"/>
      <c r="AU503" s="40"/>
      <c r="AW503" s="145" t="str">
        <f t="shared" si="193"/>
        <v/>
      </c>
      <c r="AX503" s="146" t="str">
        <f t="shared" si="194"/>
        <v/>
      </c>
      <c r="AY503" s="147" t="str">
        <f t="shared" si="195"/>
        <v xml:space="preserve"> </v>
      </c>
      <c r="AZ503" s="145" t="str">
        <f t="shared" si="196"/>
        <v/>
      </c>
      <c r="BA503" s="146" t="str">
        <f t="shared" si="197"/>
        <v/>
      </c>
      <c r="BB503" s="147" t="str">
        <f t="shared" si="198"/>
        <v xml:space="preserve"> </v>
      </c>
      <c r="BC503" s="145" t="str">
        <f t="shared" si="199"/>
        <v/>
      </c>
      <c r="BD503" s="146" t="str">
        <f t="shared" si="200"/>
        <v/>
      </c>
      <c r="BE503" s="147" t="str">
        <f t="shared" si="201"/>
        <v xml:space="preserve"> </v>
      </c>
      <c r="BF503" s="145" t="str">
        <f t="shared" si="202"/>
        <v/>
      </c>
      <c r="BG503" s="146" t="str">
        <f t="shared" si="203"/>
        <v/>
      </c>
      <c r="BH503" s="148" t="str">
        <f t="shared" si="204"/>
        <v xml:space="preserve"> </v>
      </c>
      <c r="BI503" s="69" t="str">
        <f t="shared" si="205"/>
        <v/>
      </c>
      <c r="BJ503" s="70" t="str">
        <f t="shared" si="206"/>
        <v/>
      </c>
      <c r="BK503" s="142" t="str">
        <f t="shared" si="207"/>
        <v xml:space="preserve"> </v>
      </c>
      <c r="BL503" s="104"/>
      <c r="BM503" s="68">
        <f>COUNTIF('Student Tracking'!G502:N502,"&gt;=1")</f>
        <v>0</v>
      </c>
      <c r="BN503" s="104">
        <f>COUNTIF('Student Tracking'!G502:N502,"0")</f>
        <v>0</v>
      </c>
      <c r="BO503" s="85">
        <f t="shared" si="208"/>
        <v>0</v>
      </c>
      <c r="BP503" s="104" t="str">
        <f t="shared" si="186"/>
        <v/>
      </c>
      <c r="BQ503" s="104" t="str">
        <f t="shared" si="187"/>
        <v/>
      </c>
      <c r="BR503" s="104" t="str">
        <f t="shared" si="209"/>
        <v/>
      </c>
      <c r="BS503" s="303" t="str">
        <f t="shared" si="210"/>
        <v/>
      </c>
      <c r="BT503" s="104"/>
      <c r="BU503" s="68" t="str">
        <f t="shared" si="188"/>
        <v/>
      </c>
      <c r="BV503" s="91" t="str">
        <f t="shared" si="189"/>
        <v/>
      </c>
      <c r="BW503" s="91" t="str">
        <f t="shared" si="190"/>
        <v/>
      </c>
      <c r="BX503" s="91" t="str">
        <f t="shared" si="191"/>
        <v/>
      </c>
      <c r="BY503" s="91" t="str">
        <f t="shared" si="192"/>
        <v/>
      </c>
    </row>
  </sheetData>
  <sheetProtection password="CFB0" sheet="1" objects="1" scenarios="1"/>
  <mergeCells count="7">
    <mergeCell ref="A2:A3"/>
    <mergeCell ref="CI2:CP2"/>
    <mergeCell ref="AW1:BH1"/>
    <mergeCell ref="BP1:BQ1"/>
    <mergeCell ref="B2:B3"/>
    <mergeCell ref="BM2:BO2"/>
    <mergeCell ref="BP2:BQ2"/>
  </mergeCells>
  <conditionalFormatting sqref="BK4:BK503 AY4:AY503 BB4:BB503 BE4:BE503 BH4:BH503">
    <cfRule type="cellIs" dxfId="22" priority="3" stopIfTrue="1" operator="equal">
      <formula>" "</formula>
    </cfRule>
    <cfRule type="cellIs" dxfId="21" priority="4" operator="equal">
      <formula>"No"</formula>
    </cfRule>
    <cfRule type="cellIs" dxfId="20" priority="5" operator="equal">
      <formula>"Yes"</formula>
    </cfRule>
  </conditionalFormatting>
  <conditionalFormatting sqref="BI4:BJ503">
    <cfRule type="cellIs" dxfId="19" priority="1" operator="between">
      <formula>20</formula>
      <formula>39</formula>
    </cfRule>
    <cfRule type="cellIs" dxfId="18" priority="2" operator="between">
      <formula>40</formula>
      <formula>60</formula>
    </cfRule>
  </conditionalFormatting>
  <dataValidations count="3">
    <dataValidation type="date" allowBlank="1" showInputMessage="1" showErrorMessage="1" sqref="AA1:AA2 AA504:AA1048576 F1:F3 F504:F1048576" xr:uid="{8DF3D8FF-B00E-424A-A7F9-B77EFEAC0636}">
      <formula1>42005</formula1>
      <formula2>46022</formula2>
    </dataValidation>
    <dataValidation type="date" allowBlank="1" showInputMessage="1" showErrorMessage="1" sqref="F4:F503 AA4:AA503" xr:uid="{7AF464A0-9E46-4583-BDB5-9AE55AE6BFA6}">
      <formula1>42005</formula1>
      <formula2>47848</formula2>
    </dataValidation>
    <dataValidation type="whole" allowBlank="1" showInputMessage="1" showErrorMessage="1" errorTitle="Enter participant's response #" error="0 - Rarely or none of the time (less than 1 day )_x000a_1 - Some or a little of the time (1-2 days)_x000a_2 - Occasionally or a moderate amount of time (3-4 days)_x000a_3 - Most or all of the time (5-7 days)" sqref="G4:Z503 AB4:AU503" xr:uid="{ACE964CA-22AC-4EB2-887A-43B435DAD4F6}">
      <formula1>0</formula1>
      <formula2>3</formula2>
    </dataValidation>
  </dataValidations>
  <pageMargins left="0.5" right="0.5" top="0.5" bottom="0.5" header="0.3" footer="0.3"/>
  <pageSetup paperSize="5" scale="75" pageOrder="overThenDown" orientation="landscape" r:id="rId1"/>
  <colBreaks count="3" manualBreakCount="3">
    <brk id="26" max="1048575" man="1"/>
    <brk id="47" max="1048575" man="1"/>
    <brk id="60"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5190E-8726-475B-9FDB-92F8660B42AB}">
  <sheetPr codeName="Sheet6"/>
  <dimension ref="A1:EN68"/>
  <sheetViews>
    <sheetView zoomScaleNormal="100" workbookViewId="0">
      <pane xSplit="2" ySplit="8" topLeftCell="C9" activePane="bottomRight" state="frozen"/>
      <selection pane="topRight" activeCell="C1" sqref="C1"/>
      <selection pane="bottomLeft" activeCell="A10" sqref="A10"/>
      <selection pane="bottomRight" activeCell="C2" sqref="C2"/>
    </sheetView>
  </sheetViews>
  <sheetFormatPr defaultColWidth="8.7265625" defaultRowHeight="14" x14ac:dyDescent="0.3"/>
  <cols>
    <col min="1" max="1" width="4.7265625" style="207" customWidth="1"/>
    <col min="2" max="2" width="48" style="219" customWidth="1"/>
    <col min="3" max="3" width="9.08984375" style="216" bestFit="1" customWidth="1"/>
    <col min="4" max="51" width="8.81640625" style="216" customWidth="1"/>
    <col min="52" max="52" width="8.81640625" style="216"/>
    <col min="53" max="16384" width="8.7265625" style="207"/>
  </cols>
  <sheetData>
    <row r="1" spans="1:144" s="204" customFormat="1" ht="15.5" x14ac:dyDescent="0.3">
      <c r="A1" s="254"/>
      <c r="B1" s="249" t="s">
        <v>74</v>
      </c>
      <c r="C1" s="203">
        <v>1</v>
      </c>
      <c r="D1" s="203">
        <v>2</v>
      </c>
      <c r="E1" s="203">
        <v>3</v>
      </c>
      <c r="F1" s="203">
        <v>4</v>
      </c>
      <c r="G1" s="203">
        <v>5</v>
      </c>
      <c r="H1" s="203">
        <v>6</v>
      </c>
      <c r="I1" s="203">
        <v>7</v>
      </c>
      <c r="J1" s="203">
        <v>8</v>
      </c>
      <c r="K1" s="203">
        <v>9</v>
      </c>
      <c r="L1" s="203">
        <v>10</v>
      </c>
      <c r="M1" s="203">
        <v>11</v>
      </c>
      <c r="N1" s="203">
        <v>12</v>
      </c>
      <c r="O1" s="203">
        <v>13</v>
      </c>
      <c r="P1" s="203">
        <v>14</v>
      </c>
      <c r="Q1" s="203">
        <v>15</v>
      </c>
      <c r="R1" s="203">
        <v>16</v>
      </c>
      <c r="S1" s="203">
        <v>17</v>
      </c>
      <c r="T1" s="203">
        <v>18</v>
      </c>
      <c r="U1" s="203">
        <v>19</v>
      </c>
      <c r="V1" s="203">
        <v>20</v>
      </c>
      <c r="W1" s="203">
        <v>21</v>
      </c>
      <c r="X1" s="203">
        <v>22</v>
      </c>
      <c r="Y1" s="203">
        <v>23</v>
      </c>
      <c r="Z1" s="203">
        <v>24</v>
      </c>
      <c r="AA1" s="203">
        <v>25</v>
      </c>
      <c r="AB1" s="203">
        <v>26</v>
      </c>
      <c r="AC1" s="203">
        <v>27</v>
      </c>
      <c r="AD1" s="203">
        <v>28</v>
      </c>
      <c r="AE1" s="203">
        <v>29</v>
      </c>
      <c r="AF1" s="203">
        <v>30</v>
      </c>
      <c r="AG1" s="203">
        <v>31</v>
      </c>
      <c r="AH1" s="203">
        <v>32</v>
      </c>
      <c r="AI1" s="203">
        <v>33</v>
      </c>
      <c r="AJ1" s="203">
        <v>34</v>
      </c>
      <c r="AK1" s="203">
        <v>35</v>
      </c>
      <c r="AL1" s="203">
        <v>36</v>
      </c>
      <c r="AM1" s="203">
        <v>37</v>
      </c>
      <c r="AN1" s="203">
        <v>38</v>
      </c>
      <c r="AO1" s="203">
        <v>39</v>
      </c>
      <c r="AP1" s="203">
        <v>40</v>
      </c>
      <c r="AQ1" s="203">
        <v>41</v>
      </c>
      <c r="AR1" s="203">
        <v>42</v>
      </c>
      <c r="AS1" s="203">
        <v>43</v>
      </c>
      <c r="AT1" s="203">
        <v>44</v>
      </c>
      <c r="AU1" s="203">
        <v>45</v>
      </c>
      <c r="AV1" s="203">
        <v>46</v>
      </c>
      <c r="AW1" s="203">
        <v>47</v>
      </c>
      <c r="AX1" s="203">
        <v>48</v>
      </c>
      <c r="AY1" s="203">
        <v>49</v>
      </c>
      <c r="AZ1" s="203">
        <v>50</v>
      </c>
      <c r="BA1" s="203">
        <v>51</v>
      </c>
      <c r="BB1" s="203">
        <v>52</v>
      </c>
      <c r="BC1" s="203">
        <v>53</v>
      </c>
      <c r="BD1" s="203">
        <v>54</v>
      </c>
      <c r="BE1" s="203">
        <v>55</v>
      </c>
      <c r="BF1" s="203">
        <v>56</v>
      </c>
      <c r="BG1" s="203">
        <v>57</v>
      </c>
      <c r="BH1" s="203">
        <v>58</v>
      </c>
      <c r="BI1" s="203">
        <v>59</v>
      </c>
      <c r="BJ1" s="203">
        <v>60</v>
      </c>
      <c r="BK1" s="203">
        <v>61</v>
      </c>
      <c r="BL1" s="203">
        <v>62</v>
      </c>
      <c r="BM1" s="203">
        <v>63</v>
      </c>
      <c r="BN1" s="203">
        <v>64</v>
      </c>
      <c r="BO1" s="203">
        <v>65</v>
      </c>
      <c r="BP1" s="203">
        <v>66</v>
      </c>
      <c r="BQ1" s="203">
        <v>67</v>
      </c>
      <c r="BR1" s="203">
        <v>68</v>
      </c>
      <c r="BS1" s="203">
        <v>69</v>
      </c>
      <c r="BT1" s="203">
        <v>70</v>
      </c>
      <c r="BU1" s="203">
        <v>71</v>
      </c>
      <c r="BV1" s="203">
        <v>72</v>
      </c>
      <c r="BW1" s="203">
        <v>73</v>
      </c>
      <c r="BX1" s="203">
        <v>74</v>
      </c>
      <c r="BY1" s="203">
        <v>75</v>
      </c>
      <c r="BZ1" s="203">
        <v>76</v>
      </c>
      <c r="CA1" s="203">
        <v>77</v>
      </c>
      <c r="CB1" s="203">
        <v>78</v>
      </c>
      <c r="CC1" s="203">
        <v>79</v>
      </c>
      <c r="CD1" s="203">
        <v>80</v>
      </c>
      <c r="CE1" s="203">
        <v>81</v>
      </c>
      <c r="CF1" s="203">
        <v>82</v>
      </c>
      <c r="CG1" s="203">
        <v>83</v>
      </c>
      <c r="CH1" s="203">
        <v>84</v>
      </c>
      <c r="CI1" s="203">
        <v>85</v>
      </c>
      <c r="CJ1" s="203">
        <v>86</v>
      </c>
      <c r="CK1" s="203">
        <v>87</v>
      </c>
      <c r="CL1" s="203">
        <v>88</v>
      </c>
      <c r="CM1" s="203">
        <v>89</v>
      </c>
      <c r="CN1" s="203">
        <v>90</v>
      </c>
      <c r="CO1" s="203">
        <v>91</v>
      </c>
      <c r="CP1" s="203">
        <v>92</v>
      </c>
      <c r="CQ1" s="203">
        <v>93</v>
      </c>
      <c r="CR1" s="203">
        <v>94</v>
      </c>
      <c r="CS1" s="203">
        <v>95</v>
      </c>
      <c r="CT1" s="203">
        <v>96</v>
      </c>
      <c r="CU1" s="203">
        <v>97</v>
      </c>
      <c r="CV1" s="203">
        <v>98</v>
      </c>
      <c r="CW1" s="203">
        <v>99</v>
      </c>
      <c r="CX1" s="203">
        <v>100</v>
      </c>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row>
    <row r="2" spans="1:144" x14ac:dyDescent="0.3">
      <c r="A2" s="205"/>
      <c r="B2" s="206" t="s">
        <v>245</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row>
    <row r="3" spans="1:144" x14ac:dyDescent="0.3">
      <c r="B3" s="206" t="s">
        <v>144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row>
    <row r="4" spans="1:144" s="210" customFormat="1" x14ac:dyDescent="0.3">
      <c r="A4" s="208" t="s">
        <v>249</v>
      </c>
      <c r="B4" s="209" t="s">
        <v>143</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row>
    <row r="5" spans="1:144" x14ac:dyDescent="0.3">
      <c r="B5" s="206" t="s">
        <v>242</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row>
    <row r="6" spans="1:144" x14ac:dyDescent="0.3">
      <c r="B6" s="206" t="s">
        <v>145</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row>
    <row r="7" spans="1:144" s="213" customFormat="1" x14ac:dyDescent="0.3">
      <c r="A7" s="211" t="str">
        <f>IFERROR(AVERAGE(C7:AZ7),"")</f>
        <v/>
      </c>
      <c r="B7" s="212" t="s">
        <v>197</v>
      </c>
      <c r="C7" s="176" t="str">
        <f t="shared" ref="C7:AH7" si="0">IFERROR(AVERAGE(C10:C17,C19:C23,C25:C29,C31:C34,C36:C41,C43:C47)*0.01,"")</f>
        <v/>
      </c>
      <c r="D7" s="176" t="str">
        <f t="shared" si="0"/>
        <v/>
      </c>
      <c r="E7" s="176" t="str">
        <f t="shared" si="0"/>
        <v/>
      </c>
      <c r="F7" s="176" t="str">
        <f t="shared" si="0"/>
        <v/>
      </c>
      <c r="G7" s="176" t="str">
        <f t="shared" si="0"/>
        <v/>
      </c>
      <c r="H7" s="176" t="str">
        <f t="shared" si="0"/>
        <v/>
      </c>
      <c r="I7" s="176" t="str">
        <f t="shared" si="0"/>
        <v/>
      </c>
      <c r="J7" s="176" t="str">
        <f t="shared" si="0"/>
        <v/>
      </c>
      <c r="K7" s="176" t="str">
        <f t="shared" si="0"/>
        <v/>
      </c>
      <c r="L7" s="176" t="str">
        <f t="shared" si="0"/>
        <v/>
      </c>
      <c r="M7" s="176" t="str">
        <f t="shared" si="0"/>
        <v/>
      </c>
      <c r="N7" s="176" t="str">
        <f t="shared" si="0"/>
        <v/>
      </c>
      <c r="O7" s="176" t="str">
        <f t="shared" si="0"/>
        <v/>
      </c>
      <c r="P7" s="176" t="str">
        <f t="shared" si="0"/>
        <v/>
      </c>
      <c r="Q7" s="176" t="str">
        <f t="shared" si="0"/>
        <v/>
      </c>
      <c r="R7" s="176" t="str">
        <f t="shared" si="0"/>
        <v/>
      </c>
      <c r="S7" s="176" t="str">
        <f t="shared" si="0"/>
        <v/>
      </c>
      <c r="T7" s="176" t="str">
        <f t="shared" si="0"/>
        <v/>
      </c>
      <c r="U7" s="176" t="str">
        <f t="shared" si="0"/>
        <v/>
      </c>
      <c r="V7" s="176" t="str">
        <f t="shared" si="0"/>
        <v/>
      </c>
      <c r="W7" s="176" t="str">
        <f t="shared" si="0"/>
        <v/>
      </c>
      <c r="X7" s="176" t="str">
        <f t="shared" si="0"/>
        <v/>
      </c>
      <c r="Y7" s="176" t="str">
        <f t="shared" si="0"/>
        <v/>
      </c>
      <c r="Z7" s="176" t="str">
        <f t="shared" si="0"/>
        <v/>
      </c>
      <c r="AA7" s="176" t="str">
        <f t="shared" si="0"/>
        <v/>
      </c>
      <c r="AB7" s="176" t="str">
        <f t="shared" si="0"/>
        <v/>
      </c>
      <c r="AC7" s="176" t="str">
        <f t="shared" si="0"/>
        <v/>
      </c>
      <c r="AD7" s="176" t="str">
        <f t="shared" si="0"/>
        <v/>
      </c>
      <c r="AE7" s="176" t="str">
        <f t="shared" si="0"/>
        <v/>
      </c>
      <c r="AF7" s="176" t="str">
        <f t="shared" si="0"/>
        <v/>
      </c>
      <c r="AG7" s="176" t="str">
        <f t="shared" si="0"/>
        <v/>
      </c>
      <c r="AH7" s="176" t="str">
        <f t="shared" si="0"/>
        <v/>
      </c>
      <c r="AI7" s="176" t="str">
        <f t="shared" ref="AI7:AZ7" si="1">IFERROR(AVERAGE(AI10:AI17,AI19:AI23,AI25:AI29,AI31:AI34,AI36:AI41,AI43:AI47)*0.01,"")</f>
        <v/>
      </c>
      <c r="AJ7" s="176" t="str">
        <f t="shared" si="1"/>
        <v/>
      </c>
      <c r="AK7" s="176" t="str">
        <f t="shared" si="1"/>
        <v/>
      </c>
      <c r="AL7" s="176" t="str">
        <f t="shared" si="1"/>
        <v/>
      </c>
      <c r="AM7" s="176" t="str">
        <f t="shared" si="1"/>
        <v/>
      </c>
      <c r="AN7" s="176" t="str">
        <f t="shared" si="1"/>
        <v/>
      </c>
      <c r="AO7" s="176" t="str">
        <f t="shared" si="1"/>
        <v/>
      </c>
      <c r="AP7" s="176" t="str">
        <f t="shared" si="1"/>
        <v/>
      </c>
      <c r="AQ7" s="176" t="str">
        <f t="shared" si="1"/>
        <v/>
      </c>
      <c r="AR7" s="176" t="str">
        <f t="shared" si="1"/>
        <v/>
      </c>
      <c r="AS7" s="176" t="str">
        <f t="shared" si="1"/>
        <v/>
      </c>
      <c r="AT7" s="176" t="str">
        <f t="shared" si="1"/>
        <v/>
      </c>
      <c r="AU7" s="176" t="str">
        <f t="shared" si="1"/>
        <v/>
      </c>
      <c r="AV7" s="176" t="str">
        <f t="shared" si="1"/>
        <v/>
      </c>
      <c r="AW7" s="176" t="str">
        <f t="shared" si="1"/>
        <v/>
      </c>
      <c r="AX7" s="176" t="str">
        <f t="shared" si="1"/>
        <v/>
      </c>
      <c r="AY7" s="176" t="str">
        <f t="shared" si="1"/>
        <v/>
      </c>
      <c r="AZ7" s="176" t="str">
        <f t="shared" si="1"/>
        <v/>
      </c>
      <c r="BA7" s="176" t="str">
        <f t="shared" ref="BA7:CX7" si="2">IFERROR(AVERAGE(BA10:BA17,BA19:BA23,BA25:BA29,BA31:BA34,BA36:BA41,BA43:BA47)*0.01,"")</f>
        <v/>
      </c>
      <c r="BB7" s="176" t="str">
        <f t="shared" si="2"/>
        <v/>
      </c>
      <c r="BC7" s="176" t="str">
        <f t="shared" si="2"/>
        <v/>
      </c>
      <c r="BD7" s="176" t="str">
        <f t="shared" si="2"/>
        <v/>
      </c>
      <c r="BE7" s="176" t="str">
        <f t="shared" si="2"/>
        <v/>
      </c>
      <c r="BF7" s="176" t="str">
        <f t="shared" si="2"/>
        <v/>
      </c>
      <c r="BG7" s="176" t="str">
        <f t="shared" si="2"/>
        <v/>
      </c>
      <c r="BH7" s="176" t="str">
        <f t="shared" si="2"/>
        <v/>
      </c>
      <c r="BI7" s="176" t="str">
        <f t="shared" si="2"/>
        <v/>
      </c>
      <c r="BJ7" s="176" t="str">
        <f t="shared" si="2"/>
        <v/>
      </c>
      <c r="BK7" s="176" t="str">
        <f t="shared" si="2"/>
        <v/>
      </c>
      <c r="BL7" s="176" t="str">
        <f t="shared" si="2"/>
        <v/>
      </c>
      <c r="BM7" s="176" t="str">
        <f t="shared" si="2"/>
        <v/>
      </c>
      <c r="BN7" s="176" t="str">
        <f t="shared" si="2"/>
        <v/>
      </c>
      <c r="BO7" s="176" t="str">
        <f t="shared" si="2"/>
        <v/>
      </c>
      <c r="BP7" s="176" t="str">
        <f t="shared" si="2"/>
        <v/>
      </c>
      <c r="BQ7" s="176" t="str">
        <f t="shared" si="2"/>
        <v/>
      </c>
      <c r="BR7" s="176" t="str">
        <f t="shared" si="2"/>
        <v/>
      </c>
      <c r="BS7" s="176" t="str">
        <f t="shared" si="2"/>
        <v/>
      </c>
      <c r="BT7" s="176" t="str">
        <f t="shared" si="2"/>
        <v/>
      </c>
      <c r="BU7" s="176" t="str">
        <f t="shared" si="2"/>
        <v/>
      </c>
      <c r="BV7" s="176" t="str">
        <f t="shared" si="2"/>
        <v/>
      </c>
      <c r="BW7" s="176" t="str">
        <f t="shared" si="2"/>
        <v/>
      </c>
      <c r="BX7" s="176" t="str">
        <f t="shared" si="2"/>
        <v/>
      </c>
      <c r="BY7" s="176" t="str">
        <f t="shared" si="2"/>
        <v/>
      </c>
      <c r="BZ7" s="176" t="str">
        <f t="shared" si="2"/>
        <v/>
      </c>
      <c r="CA7" s="176" t="str">
        <f t="shared" si="2"/>
        <v/>
      </c>
      <c r="CB7" s="176" t="str">
        <f t="shared" si="2"/>
        <v/>
      </c>
      <c r="CC7" s="176" t="str">
        <f t="shared" si="2"/>
        <v/>
      </c>
      <c r="CD7" s="176" t="str">
        <f t="shared" si="2"/>
        <v/>
      </c>
      <c r="CE7" s="176" t="str">
        <f t="shared" si="2"/>
        <v/>
      </c>
      <c r="CF7" s="176" t="str">
        <f t="shared" si="2"/>
        <v/>
      </c>
      <c r="CG7" s="176" t="str">
        <f t="shared" si="2"/>
        <v/>
      </c>
      <c r="CH7" s="176" t="str">
        <f t="shared" si="2"/>
        <v/>
      </c>
      <c r="CI7" s="176" t="str">
        <f t="shared" si="2"/>
        <v/>
      </c>
      <c r="CJ7" s="176" t="str">
        <f t="shared" si="2"/>
        <v/>
      </c>
      <c r="CK7" s="176" t="str">
        <f t="shared" si="2"/>
        <v/>
      </c>
      <c r="CL7" s="176" t="str">
        <f t="shared" si="2"/>
        <v/>
      </c>
      <c r="CM7" s="176" t="str">
        <f t="shared" si="2"/>
        <v/>
      </c>
      <c r="CN7" s="176" t="str">
        <f t="shared" si="2"/>
        <v/>
      </c>
      <c r="CO7" s="176" t="str">
        <f t="shared" si="2"/>
        <v/>
      </c>
      <c r="CP7" s="176" t="str">
        <f t="shared" si="2"/>
        <v/>
      </c>
      <c r="CQ7" s="176" t="str">
        <f t="shared" si="2"/>
        <v/>
      </c>
      <c r="CR7" s="176" t="str">
        <f t="shared" si="2"/>
        <v/>
      </c>
      <c r="CS7" s="176" t="str">
        <f t="shared" si="2"/>
        <v/>
      </c>
      <c r="CT7" s="176" t="str">
        <f t="shared" si="2"/>
        <v/>
      </c>
      <c r="CU7" s="176" t="str">
        <f t="shared" si="2"/>
        <v/>
      </c>
      <c r="CV7" s="176" t="str">
        <f t="shared" si="2"/>
        <v/>
      </c>
      <c r="CW7" s="176" t="str">
        <f t="shared" si="2"/>
        <v/>
      </c>
      <c r="CX7" s="176" t="str">
        <f t="shared" si="2"/>
        <v/>
      </c>
    </row>
    <row r="8" spans="1:144" x14ac:dyDescent="0.3">
      <c r="B8" s="206" t="s">
        <v>198</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row>
    <row r="9" spans="1:144" s="214" customFormat="1" x14ac:dyDescent="0.3">
      <c r="B9" s="214" t="s">
        <v>68</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row>
    <row r="10" spans="1:144" x14ac:dyDescent="0.3">
      <c r="A10" s="207">
        <v>1</v>
      </c>
      <c r="B10" s="207" t="s">
        <v>252</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row>
    <row r="11" spans="1:144" x14ac:dyDescent="0.3">
      <c r="A11" s="207">
        <v>2</v>
      </c>
      <c r="B11" s="207" t="s">
        <v>253</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row>
    <row r="12" spans="1:144" x14ac:dyDescent="0.3">
      <c r="A12" s="207">
        <v>3</v>
      </c>
      <c r="B12" s="207" t="s">
        <v>147</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row>
    <row r="13" spans="1:144" x14ac:dyDescent="0.3">
      <c r="A13" s="207">
        <v>4</v>
      </c>
      <c r="B13" s="207" t="s">
        <v>148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row>
    <row r="14" spans="1:144" x14ac:dyDescent="0.3">
      <c r="A14" s="207">
        <v>5</v>
      </c>
      <c r="B14" s="207" t="s">
        <v>153</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row>
    <row r="15" spans="1:144" x14ac:dyDescent="0.3">
      <c r="A15" s="207">
        <v>6</v>
      </c>
      <c r="B15" s="207" t="s">
        <v>149</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row>
    <row r="16" spans="1:144" x14ac:dyDescent="0.3">
      <c r="A16" s="207">
        <v>7</v>
      </c>
      <c r="B16" s="207" t="s">
        <v>254</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row>
    <row r="17" spans="1:102" x14ac:dyDescent="0.3">
      <c r="A17" s="207">
        <v>8</v>
      </c>
      <c r="B17" s="207" t="s">
        <v>255</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row>
    <row r="18" spans="1:102" s="214" customFormat="1" x14ac:dyDescent="0.3">
      <c r="B18" s="214" t="s">
        <v>69</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row>
    <row r="19" spans="1:102" x14ac:dyDescent="0.3">
      <c r="A19" s="207">
        <v>1</v>
      </c>
      <c r="B19" s="207" t="s">
        <v>162</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row>
    <row r="20" spans="1:102" x14ac:dyDescent="0.3">
      <c r="A20" s="207">
        <v>2</v>
      </c>
      <c r="B20" s="207" t="s">
        <v>256</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row>
    <row r="21" spans="1:102" x14ac:dyDescent="0.3">
      <c r="A21" s="207">
        <v>3</v>
      </c>
      <c r="B21" s="207" t="s">
        <v>157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row>
    <row r="22" spans="1:102" x14ac:dyDescent="0.3">
      <c r="A22" s="207">
        <v>4</v>
      </c>
      <c r="B22" s="207" t="s">
        <v>257</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row>
    <row r="23" spans="1:102" x14ac:dyDescent="0.3">
      <c r="A23" s="207">
        <v>5</v>
      </c>
      <c r="B23" s="207" t="s">
        <v>255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row>
    <row r="24" spans="1:102" s="214" customFormat="1" x14ac:dyDescent="0.3">
      <c r="B24" s="214" t="s">
        <v>70</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row>
    <row r="25" spans="1:102" x14ac:dyDescent="0.3">
      <c r="A25" s="207">
        <v>1</v>
      </c>
      <c r="B25" s="207" t="s">
        <v>154</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row>
    <row r="26" spans="1:102" x14ac:dyDescent="0.3">
      <c r="A26" s="207">
        <v>2</v>
      </c>
      <c r="B26" s="207" t="s">
        <v>258</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row>
    <row r="27" spans="1:102" x14ac:dyDescent="0.3">
      <c r="A27" s="207">
        <v>3</v>
      </c>
      <c r="B27" s="207" t="s">
        <v>161</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row>
    <row r="28" spans="1:102" x14ac:dyDescent="0.3">
      <c r="A28" s="207">
        <v>4</v>
      </c>
      <c r="B28" s="207" t="s">
        <v>254</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row>
    <row r="29" spans="1:102" x14ac:dyDescent="0.3">
      <c r="A29" s="207">
        <v>5</v>
      </c>
      <c r="B29" s="207" t="s">
        <v>255</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row>
    <row r="30" spans="1:102" s="214" customFormat="1" x14ac:dyDescent="0.3">
      <c r="B30" s="214" t="s">
        <v>71</v>
      </c>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row>
    <row r="31" spans="1:102" x14ac:dyDescent="0.3">
      <c r="A31" s="207">
        <v>1</v>
      </c>
      <c r="B31" s="207" t="s">
        <v>162</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row>
    <row r="32" spans="1:102" x14ac:dyDescent="0.3">
      <c r="A32" s="207">
        <v>2</v>
      </c>
      <c r="B32" s="207" t="s">
        <v>259</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row>
    <row r="33" spans="1:102" x14ac:dyDescent="0.3">
      <c r="A33" s="207">
        <v>3</v>
      </c>
      <c r="B33" s="207" t="s">
        <v>260</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row>
    <row r="34" spans="1:102" x14ac:dyDescent="0.3">
      <c r="A34" s="207">
        <v>4</v>
      </c>
      <c r="B34" s="207" t="s">
        <v>255</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row>
    <row r="35" spans="1:102" s="214" customFormat="1" x14ac:dyDescent="0.3">
      <c r="B35" s="214" t="s">
        <v>72</v>
      </c>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row>
    <row r="36" spans="1:102" x14ac:dyDescent="0.3">
      <c r="A36" s="207">
        <v>1</v>
      </c>
      <c r="B36" s="207" t="s">
        <v>162</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row>
    <row r="37" spans="1:102" x14ac:dyDescent="0.3">
      <c r="A37" s="207">
        <v>2</v>
      </c>
      <c r="B37" s="207" t="s">
        <v>167</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row>
    <row r="38" spans="1:102" x14ac:dyDescent="0.3">
      <c r="A38" s="207">
        <v>3</v>
      </c>
      <c r="B38" s="207" t="s">
        <v>170</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row>
    <row r="39" spans="1:102" x14ac:dyDescent="0.3">
      <c r="A39" s="207">
        <v>4</v>
      </c>
      <c r="B39" s="207" t="s">
        <v>173</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row>
    <row r="40" spans="1:102" x14ac:dyDescent="0.3">
      <c r="A40" s="207">
        <v>5</v>
      </c>
      <c r="B40" s="207" t="s">
        <v>254</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row>
    <row r="41" spans="1:102" x14ac:dyDescent="0.3">
      <c r="A41" s="207">
        <v>6</v>
      </c>
      <c r="B41" s="207" t="s">
        <v>255</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row>
    <row r="42" spans="1:102" s="214" customFormat="1" x14ac:dyDescent="0.3">
      <c r="B42" s="214" t="s">
        <v>73</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c r="CW42" s="302"/>
      <c r="CX42" s="302"/>
    </row>
    <row r="43" spans="1:102" x14ac:dyDescent="0.3">
      <c r="A43" s="207">
        <v>1</v>
      </c>
      <c r="B43" s="207" t="s">
        <v>162</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row>
    <row r="44" spans="1:102" x14ac:dyDescent="0.3">
      <c r="A44" s="207">
        <v>2</v>
      </c>
      <c r="B44" s="207" t="s">
        <v>168</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row>
    <row r="45" spans="1:102" x14ac:dyDescent="0.3">
      <c r="A45" s="207">
        <v>3</v>
      </c>
      <c r="B45" s="207" t="s">
        <v>261</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row>
    <row r="46" spans="1:102" x14ac:dyDescent="0.3">
      <c r="A46" s="207">
        <v>4</v>
      </c>
      <c r="B46" s="207" t="s">
        <v>262</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row>
    <row r="47" spans="1:102" x14ac:dyDescent="0.3">
      <c r="A47" s="207">
        <v>5</v>
      </c>
      <c r="B47" s="207" t="s">
        <v>263</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row>
    <row r="48" spans="1:102" s="204" customFormat="1" x14ac:dyDescent="0.3">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row>
    <row r="49" spans="1:102" ht="14.5" x14ac:dyDescent="0.35">
      <c r="B49" s="218" t="s">
        <v>32</v>
      </c>
      <c r="C49" s="217">
        <f>calcs!D1</f>
        <v>45108</v>
      </c>
    </row>
    <row r="50" spans="1:102" x14ac:dyDescent="0.3">
      <c r="A50" s="207">
        <f>COUNTIF(C50:CX50,"&gt;0")</f>
        <v>0</v>
      </c>
      <c r="B50" s="143" t="s">
        <v>79</v>
      </c>
      <c r="C50" s="216" t="str">
        <f>IF(C4="","",IF(C53=C54,INT((((YEAR(C4)-YEAR($C$49))*12+MONTH(C4)-MONTH($C$49)+1)+2)/3)))</f>
        <v/>
      </c>
      <c r="D50" s="216" t="str">
        <f t="shared" ref="D50:BO50" si="3">IF(D4="","",IF(D53=D54,INT((((YEAR(D4)-YEAR($C$49))*12+MONTH(D4)-MONTH($C$49)+1)+2)/3)))</f>
        <v/>
      </c>
      <c r="E50" s="216" t="str">
        <f t="shared" si="3"/>
        <v/>
      </c>
      <c r="F50" s="216" t="str">
        <f t="shared" si="3"/>
        <v/>
      </c>
      <c r="G50" s="216" t="str">
        <f t="shared" si="3"/>
        <v/>
      </c>
      <c r="H50" s="216" t="str">
        <f t="shared" si="3"/>
        <v/>
      </c>
      <c r="I50" s="216" t="str">
        <f t="shared" si="3"/>
        <v/>
      </c>
      <c r="J50" s="216" t="str">
        <f t="shared" si="3"/>
        <v/>
      </c>
      <c r="K50" s="216" t="str">
        <f t="shared" si="3"/>
        <v/>
      </c>
      <c r="L50" s="216" t="str">
        <f t="shared" si="3"/>
        <v/>
      </c>
      <c r="M50" s="216" t="str">
        <f t="shared" si="3"/>
        <v/>
      </c>
      <c r="N50" s="216" t="str">
        <f t="shared" si="3"/>
        <v/>
      </c>
      <c r="O50" s="216" t="str">
        <f t="shared" si="3"/>
        <v/>
      </c>
      <c r="P50" s="216" t="str">
        <f t="shared" si="3"/>
        <v/>
      </c>
      <c r="Q50" s="216" t="str">
        <f t="shared" si="3"/>
        <v/>
      </c>
      <c r="R50" s="216" t="str">
        <f t="shared" si="3"/>
        <v/>
      </c>
      <c r="S50" s="216" t="str">
        <f t="shared" si="3"/>
        <v/>
      </c>
      <c r="T50" s="216" t="str">
        <f t="shared" si="3"/>
        <v/>
      </c>
      <c r="U50" s="216" t="str">
        <f t="shared" si="3"/>
        <v/>
      </c>
      <c r="V50" s="216" t="str">
        <f t="shared" si="3"/>
        <v/>
      </c>
      <c r="W50" s="216" t="str">
        <f t="shared" si="3"/>
        <v/>
      </c>
      <c r="X50" s="216" t="str">
        <f t="shared" si="3"/>
        <v/>
      </c>
      <c r="Y50" s="216" t="str">
        <f t="shared" si="3"/>
        <v/>
      </c>
      <c r="Z50" s="216" t="str">
        <f t="shared" si="3"/>
        <v/>
      </c>
      <c r="AA50" s="216" t="str">
        <f t="shared" si="3"/>
        <v/>
      </c>
      <c r="AB50" s="216" t="str">
        <f t="shared" si="3"/>
        <v/>
      </c>
      <c r="AC50" s="216" t="str">
        <f t="shared" si="3"/>
        <v/>
      </c>
      <c r="AD50" s="216" t="str">
        <f t="shared" si="3"/>
        <v/>
      </c>
      <c r="AE50" s="216" t="str">
        <f t="shared" si="3"/>
        <v/>
      </c>
      <c r="AF50" s="216" t="str">
        <f t="shared" si="3"/>
        <v/>
      </c>
      <c r="AG50" s="216" t="str">
        <f t="shared" si="3"/>
        <v/>
      </c>
      <c r="AH50" s="216" t="str">
        <f t="shared" si="3"/>
        <v/>
      </c>
      <c r="AI50" s="216" t="str">
        <f t="shared" si="3"/>
        <v/>
      </c>
      <c r="AJ50" s="216" t="str">
        <f t="shared" si="3"/>
        <v/>
      </c>
      <c r="AK50" s="216" t="str">
        <f t="shared" si="3"/>
        <v/>
      </c>
      <c r="AL50" s="216" t="str">
        <f t="shared" si="3"/>
        <v/>
      </c>
      <c r="AM50" s="216" t="str">
        <f t="shared" si="3"/>
        <v/>
      </c>
      <c r="AN50" s="216" t="str">
        <f t="shared" si="3"/>
        <v/>
      </c>
      <c r="AO50" s="216" t="str">
        <f t="shared" si="3"/>
        <v/>
      </c>
      <c r="AP50" s="216" t="str">
        <f t="shared" si="3"/>
        <v/>
      </c>
      <c r="AQ50" s="216" t="str">
        <f t="shared" si="3"/>
        <v/>
      </c>
      <c r="AR50" s="216" t="str">
        <f t="shared" si="3"/>
        <v/>
      </c>
      <c r="AS50" s="216" t="str">
        <f t="shared" si="3"/>
        <v/>
      </c>
      <c r="AT50" s="216" t="str">
        <f t="shared" si="3"/>
        <v/>
      </c>
      <c r="AU50" s="216" t="str">
        <f t="shared" si="3"/>
        <v/>
      </c>
      <c r="AV50" s="216" t="str">
        <f t="shared" si="3"/>
        <v/>
      </c>
      <c r="AW50" s="216" t="str">
        <f t="shared" si="3"/>
        <v/>
      </c>
      <c r="AX50" s="216" t="str">
        <f t="shared" si="3"/>
        <v/>
      </c>
      <c r="AY50" s="216" t="str">
        <f t="shared" si="3"/>
        <v/>
      </c>
      <c r="AZ50" s="216" t="str">
        <f t="shared" si="3"/>
        <v/>
      </c>
      <c r="BA50" s="216" t="str">
        <f t="shared" si="3"/>
        <v/>
      </c>
      <c r="BB50" s="216" t="str">
        <f t="shared" si="3"/>
        <v/>
      </c>
      <c r="BC50" s="216" t="str">
        <f t="shared" si="3"/>
        <v/>
      </c>
      <c r="BD50" s="216" t="str">
        <f t="shared" si="3"/>
        <v/>
      </c>
      <c r="BE50" s="216" t="str">
        <f t="shared" si="3"/>
        <v/>
      </c>
      <c r="BF50" s="216" t="str">
        <f t="shared" si="3"/>
        <v/>
      </c>
      <c r="BG50" s="216" t="str">
        <f t="shared" si="3"/>
        <v/>
      </c>
      <c r="BH50" s="216" t="str">
        <f t="shared" si="3"/>
        <v/>
      </c>
      <c r="BI50" s="216" t="str">
        <f t="shared" si="3"/>
        <v/>
      </c>
      <c r="BJ50" s="216" t="str">
        <f t="shared" si="3"/>
        <v/>
      </c>
      <c r="BK50" s="216" t="str">
        <f t="shared" si="3"/>
        <v/>
      </c>
      <c r="BL50" s="216" t="str">
        <f t="shared" si="3"/>
        <v/>
      </c>
      <c r="BM50" s="216" t="str">
        <f t="shared" si="3"/>
        <v/>
      </c>
      <c r="BN50" s="216" t="str">
        <f t="shared" si="3"/>
        <v/>
      </c>
      <c r="BO50" s="216" t="str">
        <f t="shared" si="3"/>
        <v/>
      </c>
      <c r="BP50" s="216" t="str">
        <f t="shared" ref="BP50:CX50" si="4">IF(BP4="","",IF(BP53=BP54,INT((((YEAR(BP4)-YEAR($C$49))*12+MONTH(BP4)-MONTH($C$49)+1)+2)/3)))</f>
        <v/>
      </c>
      <c r="BQ50" s="216" t="str">
        <f t="shared" si="4"/>
        <v/>
      </c>
      <c r="BR50" s="216" t="str">
        <f t="shared" si="4"/>
        <v/>
      </c>
      <c r="BS50" s="216" t="str">
        <f t="shared" si="4"/>
        <v/>
      </c>
      <c r="BT50" s="216" t="str">
        <f t="shared" si="4"/>
        <v/>
      </c>
      <c r="BU50" s="216" t="str">
        <f t="shared" si="4"/>
        <v/>
      </c>
      <c r="BV50" s="216" t="str">
        <f t="shared" si="4"/>
        <v/>
      </c>
      <c r="BW50" s="216" t="str">
        <f t="shared" si="4"/>
        <v/>
      </c>
      <c r="BX50" s="216" t="str">
        <f t="shared" si="4"/>
        <v/>
      </c>
      <c r="BY50" s="216" t="str">
        <f t="shared" si="4"/>
        <v/>
      </c>
      <c r="BZ50" s="216" t="str">
        <f t="shared" si="4"/>
        <v/>
      </c>
      <c r="CA50" s="216" t="str">
        <f t="shared" si="4"/>
        <v/>
      </c>
      <c r="CB50" s="216" t="str">
        <f t="shared" si="4"/>
        <v/>
      </c>
      <c r="CC50" s="216" t="str">
        <f t="shared" si="4"/>
        <v/>
      </c>
      <c r="CD50" s="216" t="str">
        <f t="shared" si="4"/>
        <v/>
      </c>
      <c r="CE50" s="216" t="str">
        <f t="shared" si="4"/>
        <v/>
      </c>
      <c r="CF50" s="216" t="str">
        <f t="shared" si="4"/>
        <v/>
      </c>
      <c r="CG50" s="216" t="str">
        <f t="shared" si="4"/>
        <v/>
      </c>
      <c r="CH50" s="216" t="str">
        <f t="shared" si="4"/>
        <v/>
      </c>
      <c r="CI50" s="216" t="str">
        <f t="shared" si="4"/>
        <v/>
      </c>
      <c r="CJ50" s="216" t="str">
        <f t="shared" si="4"/>
        <v/>
      </c>
      <c r="CK50" s="216" t="str">
        <f t="shared" si="4"/>
        <v/>
      </c>
      <c r="CL50" s="216" t="str">
        <f t="shared" si="4"/>
        <v/>
      </c>
      <c r="CM50" s="216" t="str">
        <f t="shared" si="4"/>
        <v/>
      </c>
      <c r="CN50" s="216" t="str">
        <f t="shared" si="4"/>
        <v/>
      </c>
      <c r="CO50" s="216" t="str">
        <f t="shared" si="4"/>
        <v/>
      </c>
      <c r="CP50" s="216" t="str">
        <f t="shared" si="4"/>
        <v/>
      </c>
      <c r="CQ50" s="216" t="str">
        <f t="shared" si="4"/>
        <v/>
      </c>
      <c r="CR50" s="216" t="str">
        <f t="shared" si="4"/>
        <v/>
      </c>
      <c r="CS50" s="216" t="str">
        <f t="shared" si="4"/>
        <v/>
      </c>
      <c r="CT50" s="216" t="str">
        <f t="shared" si="4"/>
        <v/>
      </c>
      <c r="CU50" s="216" t="str">
        <f t="shared" si="4"/>
        <v/>
      </c>
      <c r="CV50" s="216" t="str">
        <f t="shared" si="4"/>
        <v/>
      </c>
      <c r="CW50" s="216" t="str">
        <f t="shared" si="4"/>
        <v/>
      </c>
      <c r="CX50" s="216" t="str">
        <f t="shared" si="4"/>
        <v/>
      </c>
    </row>
    <row r="51" spans="1:102" x14ac:dyDescent="0.3">
      <c r="A51" s="207">
        <f>COUNTIF(C51:CX51,"&gt;0")</f>
        <v>0</v>
      </c>
      <c r="B51" s="143" t="s">
        <v>264</v>
      </c>
      <c r="C51" s="216" t="str">
        <f>IF(AND(C7&lt;&gt;"",C7&gt;=0.75,C53=C54),C50,"")</f>
        <v/>
      </c>
      <c r="D51" s="216" t="str">
        <f t="shared" ref="D51:BO51" si="5">IF(AND(D7&lt;&gt;"",D7&gt;=0.75,D53=D54),D50,"")</f>
        <v/>
      </c>
      <c r="E51" s="216" t="str">
        <f t="shared" si="5"/>
        <v/>
      </c>
      <c r="F51" s="216" t="str">
        <f t="shared" si="5"/>
        <v/>
      </c>
      <c r="G51" s="216" t="str">
        <f t="shared" si="5"/>
        <v/>
      </c>
      <c r="H51" s="216" t="str">
        <f t="shared" si="5"/>
        <v/>
      </c>
      <c r="I51" s="216" t="str">
        <f t="shared" si="5"/>
        <v/>
      </c>
      <c r="J51" s="216" t="str">
        <f t="shared" si="5"/>
        <v/>
      </c>
      <c r="K51" s="216" t="str">
        <f t="shared" si="5"/>
        <v/>
      </c>
      <c r="L51" s="216" t="str">
        <f t="shared" si="5"/>
        <v/>
      </c>
      <c r="M51" s="216" t="str">
        <f t="shared" si="5"/>
        <v/>
      </c>
      <c r="N51" s="216" t="str">
        <f t="shared" si="5"/>
        <v/>
      </c>
      <c r="O51" s="216" t="str">
        <f t="shared" si="5"/>
        <v/>
      </c>
      <c r="P51" s="216" t="str">
        <f t="shared" si="5"/>
        <v/>
      </c>
      <c r="Q51" s="216" t="str">
        <f t="shared" si="5"/>
        <v/>
      </c>
      <c r="R51" s="216" t="str">
        <f t="shared" si="5"/>
        <v/>
      </c>
      <c r="S51" s="216" t="str">
        <f t="shared" si="5"/>
        <v/>
      </c>
      <c r="T51" s="216" t="str">
        <f t="shared" si="5"/>
        <v/>
      </c>
      <c r="U51" s="216" t="str">
        <f t="shared" si="5"/>
        <v/>
      </c>
      <c r="V51" s="216" t="str">
        <f t="shared" si="5"/>
        <v/>
      </c>
      <c r="W51" s="216" t="str">
        <f t="shared" si="5"/>
        <v/>
      </c>
      <c r="X51" s="216" t="str">
        <f t="shared" si="5"/>
        <v/>
      </c>
      <c r="Y51" s="216" t="str">
        <f t="shared" si="5"/>
        <v/>
      </c>
      <c r="Z51" s="216" t="str">
        <f t="shared" si="5"/>
        <v/>
      </c>
      <c r="AA51" s="216" t="str">
        <f t="shared" si="5"/>
        <v/>
      </c>
      <c r="AB51" s="216" t="str">
        <f t="shared" si="5"/>
        <v/>
      </c>
      <c r="AC51" s="216" t="str">
        <f t="shared" si="5"/>
        <v/>
      </c>
      <c r="AD51" s="216" t="str">
        <f t="shared" si="5"/>
        <v/>
      </c>
      <c r="AE51" s="216" t="str">
        <f t="shared" si="5"/>
        <v/>
      </c>
      <c r="AF51" s="216" t="str">
        <f t="shared" si="5"/>
        <v/>
      </c>
      <c r="AG51" s="216" t="str">
        <f t="shared" si="5"/>
        <v/>
      </c>
      <c r="AH51" s="216" t="str">
        <f t="shared" si="5"/>
        <v/>
      </c>
      <c r="AI51" s="216" t="str">
        <f t="shared" si="5"/>
        <v/>
      </c>
      <c r="AJ51" s="216" t="str">
        <f t="shared" si="5"/>
        <v/>
      </c>
      <c r="AK51" s="216" t="str">
        <f t="shared" si="5"/>
        <v/>
      </c>
      <c r="AL51" s="216" t="str">
        <f t="shared" si="5"/>
        <v/>
      </c>
      <c r="AM51" s="216" t="str">
        <f t="shared" si="5"/>
        <v/>
      </c>
      <c r="AN51" s="216" t="str">
        <f t="shared" si="5"/>
        <v/>
      </c>
      <c r="AO51" s="216" t="str">
        <f t="shared" si="5"/>
        <v/>
      </c>
      <c r="AP51" s="216" t="str">
        <f t="shared" si="5"/>
        <v/>
      </c>
      <c r="AQ51" s="216" t="str">
        <f t="shared" si="5"/>
        <v/>
      </c>
      <c r="AR51" s="216" t="str">
        <f t="shared" si="5"/>
        <v/>
      </c>
      <c r="AS51" s="216" t="str">
        <f t="shared" si="5"/>
        <v/>
      </c>
      <c r="AT51" s="216" t="str">
        <f t="shared" si="5"/>
        <v/>
      </c>
      <c r="AU51" s="216" t="str">
        <f t="shared" si="5"/>
        <v/>
      </c>
      <c r="AV51" s="216" t="str">
        <f t="shared" si="5"/>
        <v/>
      </c>
      <c r="AW51" s="216" t="str">
        <f t="shared" si="5"/>
        <v/>
      </c>
      <c r="AX51" s="216" t="str">
        <f t="shared" si="5"/>
        <v/>
      </c>
      <c r="AY51" s="216" t="str">
        <f t="shared" si="5"/>
        <v/>
      </c>
      <c r="AZ51" s="216" t="str">
        <f t="shared" si="5"/>
        <v/>
      </c>
      <c r="BA51" s="216" t="str">
        <f t="shared" si="5"/>
        <v/>
      </c>
      <c r="BB51" s="216" t="str">
        <f t="shared" si="5"/>
        <v/>
      </c>
      <c r="BC51" s="216" t="str">
        <f t="shared" si="5"/>
        <v/>
      </c>
      <c r="BD51" s="216" t="str">
        <f t="shared" si="5"/>
        <v/>
      </c>
      <c r="BE51" s="216" t="str">
        <f t="shared" si="5"/>
        <v/>
      </c>
      <c r="BF51" s="216" t="str">
        <f t="shared" si="5"/>
        <v/>
      </c>
      <c r="BG51" s="216" t="str">
        <f t="shared" si="5"/>
        <v/>
      </c>
      <c r="BH51" s="216" t="str">
        <f t="shared" si="5"/>
        <v/>
      </c>
      <c r="BI51" s="216" t="str">
        <f t="shared" si="5"/>
        <v/>
      </c>
      <c r="BJ51" s="216" t="str">
        <f t="shared" si="5"/>
        <v/>
      </c>
      <c r="BK51" s="216" t="str">
        <f t="shared" si="5"/>
        <v/>
      </c>
      <c r="BL51" s="216" t="str">
        <f t="shared" si="5"/>
        <v/>
      </c>
      <c r="BM51" s="216" t="str">
        <f t="shared" si="5"/>
        <v/>
      </c>
      <c r="BN51" s="216" t="str">
        <f t="shared" si="5"/>
        <v/>
      </c>
      <c r="BO51" s="216" t="str">
        <f t="shared" si="5"/>
        <v/>
      </c>
      <c r="BP51" s="216" t="str">
        <f t="shared" ref="BP51:CX51" si="6">IF(AND(BP7&lt;&gt;"",BP7&gt;=0.75,BP53=BP54),BP50,"")</f>
        <v/>
      </c>
      <c r="BQ51" s="216" t="str">
        <f t="shared" si="6"/>
        <v/>
      </c>
      <c r="BR51" s="216" t="str">
        <f t="shared" si="6"/>
        <v/>
      </c>
      <c r="BS51" s="216" t="str">
        <f t="shared" si="6"/>
        <v/>
      </c>
      <c r="BT51" s="216" t="str">
        <f t="shared" si="6"/>
        <v/>
      </c>
      <c r="BU51" s="216" t="str">
        <f t="shared" si="6"/>
        <v/>
      </c>
      <c r="BV51" s="216" t="str">
        <f t="shared" si="6"/>
        <v/>
      </c>
      <c r="BW51" s="216" t="str">
        <f t="shared" si="6"/>
        <v/>
      </c>
      <c r="BX51" s="216" t="str">
        <f t="shared" si="6"/>
        <v/>
      </c>
      <c r="BY51" s="216" t="str">
        <f t="shared" si="6"/>
        <v/>
      </c>
      <c r="BZ51" s="216" t="str">
        <f t="shared" si="6"/>
        <v/>
      </c>
      <c r="CA51" s="216" t="str">
        <f t="shared" si="6"/>
        <v/>
      </c>
      <c r="CB51" s="216" t="str">
        <f t="shared" si="6"/>
        <v/>
      </c>
      <c r="CC51" s="216" t="str">
        <f t="shared" si="6"/>
        <v/>
      </c>
      <c r="CD51" s="216" t="str">
        <f t="shared" si="6"/>
        <v/>
      </c>
      <c r="CE51" s="216" t="str">
        <f t="shared" si="6"/>
        <v/>
      </c>
      <c r="CF51" s="216" t="str">
        <f t="shared" si="6"/>
        <v/>
      </c>
      <c r="CG51" s="216" t="str">
        <f t="shared" si="6"/>
        <v/>
      </c>
      <c r="CH51" s="216" t="str">
        <f t="shared" si="6"/>
        <v/>
      </c>
      <c r="CI51" s="216" t="str">
        <f t="shared" si="6"/>
        <v/>
      </c>
      <c r="CJ51" s="216" t="str">
        <f t="shared" si="6"/>
        <v/>
      </c>
      <c r="CK51" s="216" t="str">
        <f t="shared" si="6"/>
        <v/>
      </c>
      <c r="CL51" s="216" t="str">
        <f t="shared" si="6"/>
        <v/>
      </c>
      <c r="CM51" s="216" t="str">
        <f t="shared" si="6"/>
        <v/>
      </c>
      <c r="CN51" s="216" t="str">
        <f t="shared" si="6"/>
        <v/>
      </c>
      <c r="CO51" s="216" t="str">
        <f t="shared" si="6"/>
        <v/>
      </c>
      <c r="CP51" s="216" t="str">
        <f t="shared" si="6"/>
        <v/>
      </c>
      <c r="CQ51" s="216" t="str">
        <f t="shared" si="6"/>
        <v/>
      </c>
      <c r="CR51" s="216" t="str">
        <f t="shared" si="6"/>
        <v/>
      </c>
      <c r="CS51" s="216" t="str">
        <f t="shared" si="6"/>
        <v/>
      </c>
      <c r="CT51" s="216" t="str">
        <f t="shared" si="6"/>
        <v/>
      </c>
      <c r="CU51" s="216" t="str">
        <f t="shared" si="6"/>
        <v/>
      </c>
      <c r="CV51" s="216" t="str">
        <f t="shared" si="6"/>
        <v/>
      </c>
      <c r="CW51" s="216" t="str">
        <f t="shared" si="6"/>
        <v/>
      </c>
      <c r="CX51" s="216" t="str">
        <f t="shared" si="6"/>
        <v/>
      </c>
    </row>
    <row r="52" spans="1:102" x14ac:dyDescent="0.3">
      <c r="B52" s="143" t="s">
        <v>334</v>
      </c>
      <c r="C52" s="216">
        <f t="shared" ref="C52:AH52" si="7">C6</f>
        <v>0</v>
      </c>
      <c r="D52" s="216">
        <f t="shared" si="7"/>
        <v>0</v>
      </c>
      <c r="E52" s="216">
        <f t="shared" si="7"/>
        <v>0</v>
      </c>
      <c r="F52" s="216">
        <f t="shared" si="7"/>
        <v>0</v>
      </c>
      <c r="G52" s="216">
        <f t="shared" si="7"/>
        <v>0</v>
      </c>
      <c r="H52" s="216">
        <f t="shared" si="7"/>
        <v>0</v>
      </c>
      <c r="I52" s="216">
        <f t="shared" si="7"/>
        <v>0</v>
      </c>
      <c r="J52" s="216">
        <f t="shared" si="7"/>
        <v>0</v>
      </c>
      <c r="K52" s="216">
        <f t="shared" si="7"/>
        <v>0</v>
      </c>
      <c r="L52" s="216">
        <f t="shared" si="7"/>
        <v>0</v>
      </c>
      <c r="M52" s="216">
        <f t="shared" si="7"/>
        <v>0</v>
      </c>
      <c r="N52" s="216">
        <f t="shared" si="7"/>
        <v>0</v>
      </c>
      <c r="O52" s="216">
        <f t="shared" si="7"/>
        <v>0</v>
      </c>
      <c r="P52" s="216">
        <f t="shared" si="7"/>
        <v>0</v>
      </c>
      <c r="Q52" s="216">
        <f t="shared" si="7"/>
        <v>0</v>
      </c>
      <c r="R52" s="216">
        <f t="shared" si="7"/>
        <v>0</v>
      </c>
      <c r="S52" s="216">
        <f t="shared" si="7"/>
        <v>0</v>
      </c>
      <c r="T52" s="216">
        <f t="shared" si="7"/>
        <v>0</v>
      </c>
      <c r="U52" s="216">
        <f t="shared" si="7"/>
        <v>0</v>
      </c>
      <c r="V52" s="216">
        <f t="shared" si="7"/>
        <v>0</v>
      </c>
      <c r="W52" s="216">
        <f t="shared" si="7"/>
        <v>0</v>
      </c>
      <c r="X52" s="216">
        <f t="shared" si="7"/>
        <v>0</v>
      </c>
      <c r="Y52" s="216">
        <f t="shared" si="7"/>
        <v>0</v>
      </c>
      <c r="Z52" s="216">
        <f t="shared" si="7"/>
        <v>0</v>
      </c>
      <c r="AA52" s="216">
        <f t="shared" si="7"/>
        <v>0</v>
      </c>
      <c r="AB52" s="216">
        <f t="shared" si="7"/>
        <v>0</v>
      </c>
      <c r="AC52" s="216">
        <f t="shared" si="7"/>
        <v>0</v>
      </c>
      <c r="AD52" s="216">
        <f t="shared" si="7"/>
        <v>0</v>
      </c>
      <c r="AE52" s="216">
        <f t="shared" si="7"/>
        <v>0</v>
      </c>
      <c r="AF52" s="216">
        <f t="shared" si="7"/>
        <v>0</v>
      </c>
      <c r="AG52" s="216">
        <f t="shared" si="7"/>
        <v>0</v>
      </c>
      <c r="AH52" s="216">
        <f t="shared" si="7"/>
        <v>0</v>
      </c>
      <c r="AI52" s="216">
        <f t="shared" ref="AI52:AZ52" si="8">AI6</f>
        <v>0</v>
      </c>
      <c r="AJ52" s="216">
        <f t="shared" si="8"/>
        <v>0</v>
      </c>
      <c r="AK52" s="216">
        <f t="shared" si="8"/>
        <v>0</v>
      </c>
      <c r="AL52" s="216">
        <f t="shared" si="8"/>
        <v>0</v>
      </c>
      <c r="AM52" s="216">
        <f t="shared" si="8"/>
        <v>0</v>
      </c>
      <c r="AN52" s="216">
        <f t="shared" si="8"/>
        <v>0</v>
      </c>
      <c r="AO52" s="216">
        <f t="shared" si="8"/>
        <v>0</v>
      </c>
      <c r="AP52" s="216">
        <f t="shared" si="8"/>
        <v>0</v>
      </c>
      <c r="AQ52" s="216">
        <f t="shared" si="8"/>
        <v>0</v>
      </c>
      <c r="AR52" s="216">
        <f t="shared" si="8"/>
        <v>0</v>
      </c>
      <c r="AS52" s="216">
        <f t="shared" si="8"/>
        <v>0</v>
      </c>
      <c r="AT52" s="216">
        <f t="shared" si="8"/>
        <v>0</v>
      </c>
      <c r="AU52" s="216">
        <f t="shared" si="8"/>
        <v>0</v>
      </c>
      <c r="AV52" s="216">
        <f t="shared" si="8"/>
        <v>0</v>
      </c>
      <c r="AW52" s="216">
        <f t="shared" si="8"/>
        <v>0</v>
      </c>
      <c r="AX52" s="216">
        <f t="shared" si="8"/>
        <v>0</v>
      </c>
      <c r="AY52" s="216">
        <f t="shared" si="8"/>
        <v>0</v>
      </c>
      <c r="AZ52" s="216">
        <f t="shared" si="8"/>
        <v>0</v>
      </c>
      <c r="BA52" s="216">
        <f t="shared" ref="BA52:CX52" si="9">BA6</f>
        <v>0</v>
      </c>
      <c r="BB52" s="216">
        <f t="shared" si="9"/>
        <v>0</v>
      </c>
      <c r="BC52" s="216">
        <f t="shared" si="9"/>
        <v>0</v>
      </c>
      <c r="BD52" s="216">
        <f t="shared" si="9"/>
        <v>0</v>
      </c>
      <c r="BE52" s="216">
        <f t="shared" si="9"/>
        <v>0</v>
      </c>
      <c r="BF52" s="216">
        <f t="shared" si="9"/>
        <v>0</v>
      </c>
      <c r="BG52" s="216">
        <f t="shared" si="9"/>
        <v>0</v>
      </c>
      <c r="BH52" s="216">
        <f t="shared" si="9"/>
        <v>0</v>
      </c>
      <c r="BI52" s="216">
        <f t="shared" si="9"/>
        <v>0</v>
      </c>
      <c r="BJ52" s="216">
        <f t="shared" si="9"/>
        <v>0</v>
      </c>
      <c r="BK52" s="216">
        <f t="shared" si="9"/>
        <v>0</v>
      </c>
      <c r="BL52" s="216">
        <f t="shared" si="9"/>
        <v>0</v>
      </c>
      <c r="BM52" s="216">
        <f t="shared" si="9"/>
        <v>0</v>
      </c>
      <c r="BN52" s="216">
        <f t="shared" si="9"/>
        <v>0</v>
      </c>
      <c r="BO52" s="216">
        <f t="shared" si="9"/>
        <v>0</v>
      </c>
      <c r="BP52" s="216">
        <f t="shared" si="9"/>
        <v>0</v>
      </c>
      <c r="BQ52" s="216">
        <f t="shared" si="9"/>
        <v>0</v>
      </c>
      <c r="BR52" s="216">
        <f t="shared" si="9"/>
        <v>0</v>
      </c>
      <c r="BS52" s="216">
        <f t="shared" si="9"/>
        <v>0</v>
      </c>
      <c r="BT52" s="216">
        <f t="shared" si="9"/>
        <v>0</v>
      </c>
      <c r="BU52" s="216">
        <f t="shared" si="9"/>
        <v>0</v>
      </c>
      <c r="BV52" s="216">
        <f t="shared" si="9"/>
        <v>0</v>
      </c>
      <c r="BW52" s="216">
        <f t="shared" si="9"/>
        <v>0</v>
      </c>
      <c r="BX52" s="216">
        <f t="shared" si="9"/>
        <v>0</v>
      </c>
      <c r="BY52" s="216">
        <f t="shared" si="9"/>
        <v>0</v>
      </c>
      <c r="BZ52" s="216">
        <f t="shared" si="9"/>
        <v>0</v>
      </c>
      <c r="CA52" s="216">
        <f t="shared" si="9"/>
        <v>0</v>
      </c>
      <c r="CB52" s="216">
        <f t="shared" si="9"/>
        <v>0</v>
      </c>
      <c r="CC52" s="216">
        <f t="shared" si="9"/>
        <v>0</v>
      </c>
      <c r="CD52" s="216">
        <f t="shared" si="9"/>
        <v>0</v>
      </c>
      <c r="CE52" s="216">
        <f t="shared" si="9"/>
        <v>0</v>
      </c>
      <c r="CF52" s="216">
        <f t="shared" si="9"/>
        <v>0</v>
      </c>
      <c r="CG52" s="216">
        <f t="shared" si="9"/>
        <v>0</v>
      </c>
      <c r="CH52" s="216">
        <f t="shared" si="9"/>
        <v>0</v>
      </c>
      <c r="CI52" s="216">
        <f t="shared" si="9"/>
        <v>0</v>
      </c>
      <c r="CJ52" s="216">
        <f t="shared" si="9"/>
        <v>0</v>
      </c>
      <c r="CK52" s="216">
        <f t="shared" si="9"/>
        <v>0</v>
      </c>
      <c r="CL52" s="216">
        <f t="shared" si="9"/>
        <v>0</v>
      </c>
      <c r="CM52" s="216">
        <f t="shared" si="9"/>
        <v>0</v>
      </c>
      <c r="CN52" s="216">
        <f t="shared" si="9"/>
        <v>0</v>
      </c>
      <c r="CO52" s="216">
        <f t="shared" si="9"/>
        <v>0</v>
      </c>
      <c r="CP52" s="216">
        <f t="shared" si="9"/>
        <v>0</v>
      </c>
      <c r="CQ52" s="216">
        <f t="shared" si="9"/>
        <v>0</v>
      </c>
      <c r="CR52" s="216">
        <f t="shared" si="9"/>
        <v>0</v>
      </c>
      <c r="CS52" s="216">
        <f t="shared" si="9"/>
        <v>0</v>
      </c>
      <c r="CT52" s="216">
        <f t="shared" si="9"/>
        <v>0</v>
      </c>
      <c r="CU52" s="216">
        <f t="shared" si="9"/>
        <v>0</v>
      </c>
      <c r="CV52" s="216">
        <f t="shared" si="9"/>
        <v>0</v>
      </c>
      <c r="CW52" s="216">
        <f t="shared" si="9"/>
        <v>0</v>
      </c>
      <c r="CX52" s="216">
        <f t="shared" si="9"/>
        <v>0</v>
      </c>
    </row>
    <row r="53" spans="1:102" x14ac:dyDescent="0.3">
      <c r="B53" s="143" t="s">
        <v>360</v>
      </c>
      <c r="C53" s="216" t="str">
        <f t="shared" ref="C53:E53" si="10">IF(C6&gt;=1,CHOOSE(C6,8,5,5,4,6,5),"")</f>
        <v/>
      </c>
      <c r="D53" s="216" t="str">
        <f t="shared" si="10"/>
        <v/>
      </c>
      <c r="E53" s="216" t="str">
        <f t="shared" si="10"/>
        <v/>
      </c>
      <c r="F53" s="216" t="str">
        <f>IF(F6&gt;=1,CHOOSE(F6,8,5,5,4,6,5),"")</f>
        <v/>
      </c>
      <c r="G53" s="216" t="str">
        <f t="shared" ref="G53:BR53" si="11">IF(G6&gt;=1,CHOOSE(G6,8,5,5,4,6,5),"")</f>
        <v/>
      </c>
      <c r="H53" s="216" t="str">
        <f t="shared" si="11"/>
        <v/>
      </c>
      <c r="I53" s="216" t="str">
        <f t="shared" si="11"/>
        <v/>
      </c>
      <c r="J53" s="216" t="str">
        <f t="shared" si="11"/>
        <v/>
      </c>
      <c r="K53" s="216" t="str">
        <f t="shared" si="11"/>
        <v/>
      </c>
      <c r="L53" s="216" t="str">
        <f t="shared" si="11"/>
        <v/>
      </c>
      <c r="M53" s="216" t="str">
        <f t="shared" si="11"/>
        <v/>
      </c>
      <c r="N53" s="216" t="str">
        <f t="shared" si="11"/>
        <v/>
      </c>
      <c r="O53" s="216" t="str">
        <f t="shared" si="11"/>
        <v/>
      </c>
      <c r="P53" s="216" t="str">
        <f t="shared" si="11"/>
        <v/>
      </c>
      <c r="Q53" s="216" t="str">
        <f t="shared" si="11"/>
        <v/>
      </c>
      <c r="R53" s="216" t="str">
        <f t="shared" si="11"/>
        <v/>
      </c>
      <c r="S53" s="216" t="str">
        <f t="shared" si="11"/>
        <v/>
      </c>
      <c r="T53" s="216" t="str">
        <f t="shared" si="11"/>
        <v/>
      </c>
      <c r="U53" s="216" t="str">
        <f t="shared" si="11"/>
        <v/>
      </c>
      <c r="V53" s="216" t="str">
        <f t="shared" si="11"/>
        <v/>
      </c>
      <c r="W53" s="216" t="str">
        <f t="shared" si="11"/>
        <v/>
      </c>
      <c r="X53" s="216" t="str">
        <f t="shared" si="11"/>
        <v/>
      </c>
      <c r="Y53" s="216" t="str">
        <f t="shared" si="11"/>
        <v/>
      </c>
      <c r="Z53" s="216" t="str">
        <f t="shared" si="11"/>
        <v/>
      </c>
      <c r="AA53" s="216" t="str">
        <f t="shared" si="11"/>
        <v/>
      </c>
      <c r="AB53" s="216" t="str">
        <f t="shared" si="11"/>
        <v/>
      </c>
      <c r="AC53" s="216" t="str">
        <f t="shared" si="11"/>
        <v/>
      </c>
      <c r="AD53" s="216" t="str">
        <f t="shared" si="11"/>
        <v/>
      </c>
      <c r="AE53" s="216" t="str">
        <f t="shared" si="11"/>
        <v/>
      </c>
      <c r="AF53" s="216" t="str">
        <f t="shared" si="11"/>
        <v/>
      </c>
      <c r="AG53" s="216" t="str">
        <f t="shared" si="11"/>
        <v/>
      </c>
      <c r="AH53" s="216" t="str">
        <f t="shared" si="11"/>
        <v/>
      </c>
      <c r="AI53" s="216" t="str">
        <f t="shared" si="11"/>
        <v/>
      </c>
      <c r="AJ53" s="216" t="str">
        <f t="shared" si="11"/>
        <v/>
      </c>
      <c r="AK53" s="216" t="str">
        <f t="shared" si="11"/>
        <v/>
      </c>
      <c r="AL53" s="216" t="str">
        <f t="shared" si="11"/>
        <v/>
      </c>
      <c r="AM53" s="216" t="str">
        <f t="shared" si="11"/>
        <v/>
      </c>
      <c r="AN53" s="216" t="str">
        <f t="shared" si="11"/>
        <v/>
      </c>
      <c r="AO53" s="216" t="str">
        <f t="shared" si="11"/>
        <v/>
      </c>
      <c r="AP53" s="216" t="str">
        <f t="shared" si="11"/>
        <v/>
      </c>
      <c r="AQ53" s="216" t="str">
        <f t="shared" si="11"/>
        <v/>
      </c>
      <c r="AR53" s="216" t="str">
        <f t="shared" si="11"/>
        <v/>
      </c>
      <c r="AS53" s="216" t="str">
        <f t="shared" si="11"/>
        <v/>
      </c>
      <c r="AT53" s="216" t="str">
        <f t="shared" si="11"/>
        <v/>
      </c>
      <c r="AU53" s="216" t="str">
        <f t="shared" si="11"/>
        <v/>
      </c>
      <c r="AV53" s="216" t="str">
        <f t="shared" si="11"/>
        <v/>
      </c>
      <c r="AW53" s="216" t="str">
        <f t="shared" si="11"/>
        <v/>
      </c>
      <c r="AX53" s="216" t="str">
        <f t="shared" si="11"/>
        <v/>
      </c>
      <c r="AY53" s="216" t="str">
        <f t="shared" si="11"/>
        <v/>
      </c>
      <c r="AZ53" s="216" t="str">
        <f t="shared" si="11"/>
        <v/>
      </c>
      <c r="BA53" s="216" t="str">
        <f t="shared" si="11"/>
        <v/>
      </c>
      <c r="BB53" s="216" t="str">
        <f t="shared" si="11"/>
        <v/>
      </c>
      <c r="BC53" s="216" t="str">
        <f t="shared" si="11"/>
        <v/>
      </c>
      <c r="BD53" s="216" t="str">
        <f t="shared" si="11"/>
        <v/>
      </c>
      <c r="BE53" s="216" t="str">
        <f t="shared" si="11"/>
        <v/>
      </c>
      <c r="BF53" s="216" t="str">
        <f t="shared" si="11"/>
        <v/>
      </c>
      <c r="BG53" s="216" t="str">
        <f t="shared" si="11"/>
        <v/>
      </c>
      <c r="BH53" s="216" t="str">
        <f t="shared" si="11"/>
        <v/>
      </c>
      <c r="BI53" s="216" t="str">
        <f t="shared" si="11"/>
        <v/>
      </c>
      <c r="BJ53" s="216" t="str">
        <f t="shared" si="11"/>
        <v/>
      </c>
      <c r="BK53" s="216" t="str">
        <f t="shared" si="11"/>
        <v/>
      </c>
      <c r="BL53" s="216" t="str">
        <f t="shared" si="11"/>
        <v/>
      </c>
      <c r="BM53" s="216" t="str">
        <f t="shared" si="11"/>
        <v/>
      </c>
      <c r="BN53" s="216" t="str">
        <f t="shared" si="11"/>
        <v/>
      </c>
      <c r="BO53" s="216" t="str">
        <f t="shared" si="11"/>
        <v/>
      </c>
      <c r="BP53" s="216" t="str">
        <f t="shared" si="11"/>
        <v/>
      </c>
      <c r="BQ53" s="216" t="str">
        <f t="shared" si="11"/>
        <v/>
      </c>
      <c r="BR53" s="216" t="str">
        <f t="shared" si="11"/>
        <v/>
      </c>
      <c r="BS53" s="216" t="str">
        <f t="shared" ref="BS53:CX53" si="12">IF(BS6&gt;=1,CHOOSE(BS6,8,5,5,4,6,5),"")</f>
        <v/>
      </c>
      <c r="BT53" s="216" t="str">
        <f t="shared" si="12"/>
        <v/>
      </c>
      <c r="BU53" s="216" t="str">
        <f t="shared" si="12"/>
        <v/>
      </c>
      <c r="BV53" s="216" t="str">
        <f t="shared" si="12"/>
        <v/>
      </c>
      <c r="BW53" s="216" t="str">
        <f t="shared" si="12"/>
        <v/>
      </c>
      <c r="BX53" s="216" t="str">
        <f t="shared" si="12"/>
        <v/>
      </c>
      <c r="BY53" s="216" t="str">
        <f t="shared" si="12"/>
        <v/>
      </c>
      <c r="BZ53" s="216" t="str">
        <f t="shared" si="12"/>
        <v/>
      </c>
      <c r="CA53" s="216" t="str">
        <f t="shared" si="12"/>
        <v/>
      </c>
      <c r="CB53" s="216" t="str">
        <f t="shared" si="12"/>
        <v/>
      </c>
      <c r="CC53" s="216" t="str">
        <f t="shared" si="12"/>
        <v/>
      </c>
      <c r="CD53" s="216" t="str">
        <f t="shared" si="12"/>
        <v/>
      </c>
      <c r="CE53" s="216" t="str">
        <f t="shared" si="12"/>
        <v/>
      </c>
      <c r="CF53" s="216" t="str">
        <f t="shared" si="12"/>
        <v/>
      </c>
      <c r="CG53" s="216" t="str">
        <f t="shared" si="12"/>
        <v/>
      </c>
      <c r="CH53" s="216" t="str">
        <f t="shared" si="12"/>
        <v/>
      </c>
      <c r="CI53" s="216" t="str">
        <f t="shared" si="12"/>
        <v/>
      </c>
      <c r="CJ53" s="216" t="str">
        <f t="shared" si="12"/>
        <v/>
      </c>
      <c r="CK53" s="216" t="str">
        <f t="shared" si="12"/>
        <v/>
      </c>
      <c r="CL53" s="216" t="str">
        <f t="shared" si="12"/>
        <v/>
      </c>
      <c r="CM53" s="216" t="str">
        <f t="shared" si="12"/>
        <v/>
      </c>
      <c r="CN53" s="216" t="str">
        <f t="shared" si="12"/>
        <v/>
      </c>
      <c r="CO53" s="216" t="str">
        <f t="shared" si="12"/>
        <v/>
      </c>
      <c r="CP53" s="216" t="str">
        <f t="shared" si="12"/>
        <v/>
      </c>
      <c r="CQ53" s="216" t="str">
        <f t="shared" si="12"/>
        <v/>
      </c>
      <c r="CR53" s="216" t="str">
        <f t="shared" si="12"/>
        <v/>
      </c>
      <c r="CS53" s="216" t="str">
        <f t="shared" si="12"/>
        <v/>
      </c>
      <c r="CT53" s="216" t="str">
        <f t="shared" si="12"/>
        <v/>
      </c>
      <c r="CU53" s="216" t="str">
        <f t="shared" si="12"/>
        <v/>
      </c>
      <c r="CV53" s="216" t="str">
        <f t="shared" si="12"/>
        <v/>
      </c>
      <c r="CW53" s="216" t="str">
        <f t="shared" si="12"/>
        <v/>
      </c>
      <c r="CX53" s="216" t="str">
        <f t="shared" si="12"/>
        <v/>
      </c>
    </row>
    <row r="54" spans="1:102" x14ac:dyDescent="0.3">
      <c r="B54" s="143" t="s">
        <v>359</v>
      </c>
      <c r="C54" s="216" t="str">
        <f>IF(C6="","",CHOOSE(C6,COUNT(C10:C17),COUNT(C19:C23),COUNT(C25:C29),COUNT(C31:C34),COUNT(C36:C41),COUNT(C43:C47)))</f>
        <v/>
      </c>
      <c r="D54" s="216" t="str">
        <f t="shared" ref="D54:BO54" si="13">IF(D6="","",CHOOSE(D6,COUNT(D10:D17),COUNT(D19:D23),COUNT(D25:D29),COUNT(D31:D34),COUNT(D36:D41),COUNT(D43:D47)))</f>
        <v/>
      </c>
      <c r="E54" s="216" t="str">
        <f t="shared" si="13"/>
        <v/>
      </c>
      <c r="F54" s="216" t="str">
        <f t="shared" si="13"/>
        <v/>
      </c>
      <c r="G54" s="216" t="str">
        <f t="shared" si="13"/>
        <v/>
      </c>
      <c r="H54" s="216" t="str">
        <f t="shared" si="13"/>
        <v/>
      </c>
      <c r="I54" s="216" t="str">
        <f t="shared" si="13"/>
        <v/>
      </c>
      <c r="J54" s="216" t="str">
        <f t="shared" si="13"/>
        <v/>
      </c>
      <c r="K54" s="216" t="str">
        <f t="shared" si="13"/>
        <v/>
      </c>
      <c r="L54" s="216" t="str">
        <f t="shared" si="13"/>
        <v/>
      </c>
      <c r="M54" s="216" t="str">
        <f t="shared" si="13"/>
        <v/>
      </c>
      <c r="N54" s="216" t="str">
        <f t="shared" si="13"/>
        <v/>
      </c>
      <c r="O54" s="216" t="str">
        <f t="shared" si="13"/>
        <v/>
      </c>
      <c r="P54" s="216" t="str">
        <f t="shared" si="13"/>
        <v/>
      </c>
      <c r="Q54" s="216" t="str">
        <f t="shared" si="13"/>
        <v/>
      </c>
      <c r="R54" s="216" t="str">
        <f t="shared" si="13"/>
        <v/>
      </c>
      <c r="S54" s="216" t="str">
        <f t="shared" si="13"/>
        <v/>
      </c>
      <c r="T54" s="216" t="str">
        <f t="shared" si="13"/>
        <v/>
      </c>
      <c r="U54" s="216" t="str">
        <f t="shared" si="13"/>
        <v/>
      </c>
      <c r="V54" s="216" t="str">
        <f t="shared" si="13"/>
        <v/>
      </c>
      <c r="W54" s="216" t="str">
        <f t="shared" si="13"/>
        <v/>
      </c>
      <c r="X54" s="216" t="str">
        <f t="shared" si="13"/>
        <v/>
      </c>
      <c r="Y54" s="216" t="str">
        <f t="shared" si="13"/>
        <v/>
      </c>
      <c r="Z54" s="216" t="str">
        <f t="shared" si="13"/>
        <v/>
      </c>
      <c r="AA54" s="216" t="str">
        <f t="shared" si="13"/>
        <v/>
      </c>
      <c r="AB54" s="216" t="str">
        <f t="shared" si="13"/>
        <v/>
      </c>
      <c r="AC54" s="216" t="str">
        <f t="shared" si="13"/>
        <v/>
      </c>
      <c r="AD54" s="216" t="str">
        <f t="shared" si="13"/>
        <v/>
      </c>
      <c r="AE54" s="216" t="str">
        <f t="shared" si="13"/>
        <v/>
      </c>
      <c r="AF54" s="216" t="str">
        <f t="shared" si="13"/>
        <v/>
      </c>
      <c r="AG54" s="216" t="str">
        <f t="shared" si="13"/>
        <v/>
      </c>
      <c r="AH54" s="216" t="str">
        <f t="shared" si="13"/>
        <v/>
      </c>
      <c r="AI54" s="216" t="str">
        <f t="shared" si="13"/>
        <v/>
      </c>
      <c r="AJ54" s="216" t="str">
        <f t="shared" si="13"/>
        <v/>
      </c>
      <c r="AK54" s="216" t="str">
        <f t="shared" si="13"/>
        <v/>
      </c>
      <c r="AL54" s="216" t="str">
        <f t="shared" si="13"/>
        <v/>
      </c>
      <c r="AM54" s="216" t="str">
        <f t="shared" si="13"/>
        <v/>
      </c>
      <c r="AN54" s="216" t="str">
        <f t="shared" si="13"/>
        <v/>
      </c>
      <c r="AO54" s="216" t="str">
        <f t="shared" si="13"/>
        <v/>
      </c>
      <c r="AP54" s="216" t="str">
        <f t="shared" si="13"/>
        <v/>
      </c>
      <c r="AQ54" s="216" t="str">
        <f t="shared" si="13"/>
        <v/>
      </c>
      <c r="AR54" s="216" t="str">
        <f t="shared" si="13"/>
        <v/>
      </c>
      <c r="AS54" s="216" t="str">
        <f t="shared" si="13"/>
        <v/>
      </c>
      <c r="AT54" s="216" t="str">
        <f t="shared" si="13"/>
        <v/>
      </c>
      <c r="AU54" s="216" t="str">
        <f t="shared" si="13"/>
        <v/>
      </c>
      <c r="AV54" s="216" t="str">
        <f t="shared" si="13"/>
        <v/>
      </c>
      <c r="AW54" s="216" t="str">
        <f t="shared" si="13"/>
        <v/>
      </c>
      <c r="AX54" s="216" t="str">
        <f t="shared" si="13"/>
        <v/>
      </c>
      <c r="AY54" s="216" t="str">
        <f t="shared" si="13"/>
        <v/>
      </c>
      <c r="AZ54" s="216" t="str">
        <f t="shared" si="13"/>
        <v/>
      </c>
      <c r="BA54" s="216" t="str">
        <f t="shared" si="13"/>
        <v/>
      </c>
      <c r="BB54" s="216" t="str">
        <f t="shared" si="13"/>
        <v/>
      </c>
      <c r="BC54" s="216" t="str">
        <f t="shared" si="13"/>
        <v/>
      </c>
      <c r="BD54" s="216" t="str">
        <f t="shared" si="13"/>
        <v/>
      </c>
      <c r="BE54" s="216" t="str">
        <f t="shared" si="13"/>
        <v/>
      </c>
      <c r="BF54" s="216" t="str">
        <f t="shared" si="13"/>
        <v/>
      </c>
      <c r="BG54" s="216" t="str">
        <f t="shared" si="13"/>
        <v/>
      </c>
      <c r="BH54" s="216" t="str">
        <f t="shared" si="13"/>
        <v/>
      </c>
      <c r="BI54" s="216" t="str">
        <f t="shared" si="13"/>
        <v/>
      </c>
      <c r="BJ54" s="216" t="str">
        <f t="shared" si="13"/>
        <v/>
      </c>
      <c r="BK54" s="216" t="str">
        <f t="shared" si="13"/>
        <v/>
      </c>
      <c r="BL54" s="216" t="str">
        <f t="shared" si="13"/>
        <v/>
      </c>
      <c r="BM54" s="216" t="str">
        <f t="shared" si="13"/>
        <v/>
      </c>
      <c r="BN54" s="216" t="str">
        <f t="shared" si="13"/>
        <v/>
      </c>
      <c r="BO54" s="216" t="str">
        <f t="shared" si="13"/>
        <v/>
      </c>
      <c r="BP54" s="216" t="str">
        <f t="shared" ref="BP54:CX54" si="14">IF(BP6="","",CHOOSE(BP6,COUNT(BP10:BP17),COUNT(BP19:BP23),COUNT(BP25:BP29),COUNT(BP31:BP34),COUNT(BP36:BP41),COUNT(BP43:BP47)))</f>
        <v/>
      </c>
      <c r="BQ54" s="216" t="str">
        <f t="shared" si="14"/>
        <v/>
      </c>
      <c r="BR54" s="216" t="str">
        <f t="shared" si="14"/>
        <v/>
      </c>
      <c r="BS54" s="216" t="str">
        <f t="shared" si="14"/>
        <v/>
      </c>
      <c r="BT54" s="216" t="str">
        <f t="shared" si="14"/>
        <v/>
      </c>
      <c r="BU54" s="216" t="str">
        <f t="shared" si="14"/>
        <v/>
      </c>
      <c r="BV54" s="216" t="str">
        <f t="shared" si="14"/>
        <v/>
      </c>
      <c r="BW54" s="216" t="str">
        <f t="shared" si="14"/>
        <v/>
      </c>
      <c r="BX54" s="216" t="str">
        <f t="shared" si="14"/>
        <v/>
      </c>
      <c r="BY54" s="216" t="str">
        <f t="shared" si="14"/>
        <v/>
      </c>
      <c r="BZ54" s="216" t="str">
        <f t="shared" si="14"/>
        <v/>
      </c>
      <c r="CA54" s="216" t="str">
        <f t="shared" si="14"/>
        <v/>
      </c>
      <c r="CB54" s="216" t="str">
        <f t="shared" si="14"/>
        <v/>
      </c>
      <c r="CC54" s="216" t="str">
        <f t="shared" si="14"/>
        <v/>
      </c>
      <c r="CD54" s="216" t="str">
        <f t="shared" si="14"/>
        <v/>
      </c>
      <c r="CE54" s="216" t="str">
        <f t="shared" si="14"/>
        <v/>
      </c>
      <c r="CF54" s="216" t="str">
        <f t="shared" si="14"/>
        <v/>
      </c>
      <c r="CG54" s="216" t="str">
        <f t="shared" si="14"/>
        <v/>
      </c>
      <c r="CH54" s="216" t="str">
        <f t="shared" si="14"/>
        <v/>
      </c>
      <c r="CI54" s="216" t="str">
        <f t="shared" si="14"/>
        <v/>
      </c>
      <c r="CJ54" s="216" t="str">
        <f t="shared" si="14"/>
        <v/>
      </c>
      <c r="CK54" s="216" t="str">
        <f t="shared" si="14"/>
        <v/>
      </c>
      <c r="CL54" s="216" t="str">
        <f t="shared" si="14"/>
        <v/>
      </c>
      <c r="CM54" s="216" t="str">
        <f t="shared" si="14"/>
        <v/>
      </c>
      <c r="CN54" s="216" t="str">
        <f t="shared" si="14"/>
        <v/>
      </c>
      <c r="CO54" s="216" t="str">
        <f t="shared" si="14"/>
        <v/>
      </c>
      <c r="CP54" s="216" t="str">
        <f t="shared" si="14"/>
        <v/>
      </c>
      <c r="CQ54" s="216" t="str">
        <f t="shared" si="14"/>
        <v/>
      </c>
      <c r="CR54" s="216" t="str">
        <f t="shared" si="14"/>
        <v/>
      </c>
      <c r="CS54" s="216" t="str">
        <f t="shared" si="14"/>
        <v/>
      </c>
      <c r="CT54" s="216" t="str">
        <f t="shared" si="14"/>
        <v/>
      </c>
      <c r="CU54" s="216" t="str">
        <f t="shared" si="14"/>
        <v/>
      </c>
      <c r="CV54" s="216" t="str">
        <f t="shared" si="14"/>
        <v/>
      </c>
      <c r="CW54" s="216" t="str">
        <f t="shared" si="14"/>
        <v/>
      </c>
      <c r="CX54" s="216" t="str">
        <f t="shared" si="14"/>
        <v/>
      </c>
    </row>
    <row r="55" spans="1:102" x14ac:dyDescent="0.3">
      <c r="G55" s="216" t="s">
        <v>246</v>
      </c>
      <c r="H55" s="216">
        <v>1</v>
      </c>
      <c r="I55" s="216">
        <v>2</v>
      </c>
      <c r="J55" s="216">
        <v>3</v>
      </c>
      <c r="K55" s="216">
        <v>4</v>
      </c>
      <c r="L55" s="216">
        <v>5</v>
      </c>
      <c r="M55" s="216">
        <v>6</v>
      </c>
      <c r="N55" s="216">
        <v>7</v>
      </c>
      <c r="O55" s="216">
        <v>8</v>
      </c>
    </row>
    <row r="56" spans="1:102" x14ac:dyDescent="0.3">
      <c r="G56" s="206" t="s">
        <v>247</v>
      </c>
      <c r="H56" s="216">
        <f>COUNTIF($C$51:$CX$51,H55)</f>
        <v>0</v>
      </c>
      <c r="I56" s="216">
        <f t="shared" ref="I56:O56" si="15">COUNTIF($C$51:$CX$51,I55)</f>
        <v>0</v>
      </c>
      <c r="J56" s="216">
        <f t="shared" si="15"/>
        <v>0</v>
      </c>
      <c r="K56" s="216">
        <f t="shared" si="15"/>
        <v>0</v>
      </c>
      <c r="L56" s="216">
        <f t="shared" si="15"/>
        <v>0</v>
      </c>
      <c r="M56" s="216">
        <f t="shared" si="15"/>
        <v>0</v>
      </c>
      <c r="N56" s="216">
        <f t="shared" si="15"/>
        <v>0</v>
      </c>
      <c r="O56" s="216">
        <f t="shared" si="15"/>
        <v>0</v>
      </c>
    </row>
    <row r="57" spans="1:102" x14ac:dyDescent="0.3">
      <c r="G57" s="206" t="s">
        <v>361</v>
      </c>
      <c r="H57" s="216">
        <f>COUNTIF($C$50:$CX$50,H55)</f>
        <v>0</v>
      </c>
      <c r="I57" s="216">
        <f t="shared" ref="I57:O57" si="16">COUNTIF($C$50:$CX$50,I55)</f>
        <v>0</v>
      </c>
      <c r="J57" s="216">
        <f t="shared" si="16"/>
        <v>0</v>
      </c>
      <c r="K57" s="216">
        <f t="shared" si="16"/>
        <v>0</v>
      </c>
      <c r="L57" s="216">
        <f t="shared" si="16"/>
        <v>0</v>
      </c>
      <c r="M57" s="216">
        <f t="shared" si="16"/>
        <v>0</v>
      </c>
      <c r="N57" s="216">
        <f t="shared" si="16"/>
        <v>0</v>
      </c>
      <c r="O57" s="216">
        <f t="shared" si="16"/>
        <v>0</v>
      </c>
    </row>
    <row r="58" spans="1:102" x14ac:dyDescent="0.3">
      <c r="B58" s="220" t="s">
        <v>202</v>
      </c>
    </row>
    <row r="59" spans="1:102" ht="28" x14ac:dyDescent="0.3">
      <c r="A59" s="221">
        <v>100</v>
      </c>
      <c r="B59" s="222" t="s">
        <v>187</v>
      </c>
    </row>
    <row r="60" spans="1:102" ht="28" x14ac:dyDescent="0.3">
      <c r="A60" s="221">
        <v>90</v>
      </c>
      <c r="B60" s="222" t="s">
        <v>188</v>
      </c>
    </row>
    <row r="61" spans="1:102" ht="28" x14ac:dyDescent="0.3">
      <c r="A61" s="221">
        <v>80</v>
      </c>
      <c r="B61" s="222" t="s">
        <v>189</v>
      </c>
    </row>
    <row r="62" spans="1:102" ht="28" x14ac:dyDescent="0.3">
      <c r="A62" s="221">
        <v>70</v>
      </c>
      <c r="B62" s="222" t="s">
        <v>190</v>
      </c>
    </row>
    <row r="63" spans="1:102" x14ac:dyDescent="0.3">
      <c r="A63" s="221">
        <v>60</v>
      </c>
      <c r="B63" s="222" t="s">
        <v>191</v>
      </c>
    </row>
    <row r="64" spans="1:102" ht="28" x14ac:dyDescent="0.3">
      <c r="A64" s="221">
        <v>50</v>
      </c>
      <c r="B64" s="222" t="s">
        <v>192</v>
      </c>
    </row>
    <row r="65" spans="1:2" ht="28" x14ac:dyDescent="0.3">
      <c r="A65" s="221">
        <v>40</v>
      </c>
      <c r="B65" s="222" t="s">
        <v>193</v>
      </c>
    </row>
    <row r="66" spans="1:2" ht="28" x14ac:dyDescent="0.3">
      <c r="A66" s="221">
        <v>30</v>
      </c>
      <c r="B66" s="222" t="s">
        <v>194</v>
      </c>
    </row>
    <row r="67" spans="1:2" ht="28" x14ac:dyDescent="0.3">
      <c r="A67" s="221">
        <v>20</v>
      </c>
      <c r="B67" s="222" t="s">
        <v>195</v>
      </c>
    </row>
    <row r="68" spans="1:2" x14ac:dyDescent="0.3">
      <c r="A68" s="221">
        <v>10</v>
      </c>
      <c r="B68" s="222" t="s">
        <v>196</v>
      </c>
    </row>
  </sheetData>
  <sheetProtection password="CFB0" sheet="1" objects="1" scenarios="1"/>
  <conditionalFormatting sqref="C10:CX17">
    <cfRule type="expression" dxfId="17" priority="8">
      <formula>C$6=1</formula>
    </cfRule>
  </conditionalFormatting>
  <conditionalFormatting sqref="C19:CX23">
    <cfRule type="expression" dxfId="16" priority="7">
      <formula>C$6=2</formula>
    </cfRule>
  </conditionalFormatting>
  <conditionalFormatting sqref="C25:CX29">
    <cfRule type="expression" dxfId="15" priority="6">
      <formula>C$6=3</formula>
    </cfRule>
  </conditionalFormatting>
  <conditionalFormatting sqref="C31:CX34">
    <cfRule type="expression" dxfId="14" priority="5">
      <formula>C$6=4</formula>
    </cfRule>
  </conditionalFormatting>
  <conditionalFormatting sqref="C36:CX41">
    <cfRule type="expression" dxfId="13" priority="4">
      <formula>C$6=5</formula>
    </cfRule>
  </conditionalFormatting>
  <conditionalFormatting sqref="C43:CX47">
    <cfRule type="expression" dxfId="12" priority="3">
      <formula>C$6=6</formula>
    </cfRule>
  </conditionalFormatting>
  <conditionalFormatting sqref="C7:CX7">
    <cfRule type="expression" dxfId="11" priority="2">
      <formula>AND(COUNT(C10:C47)&gt;0,C7&lt;0.75)</formula>
    </cfRule>
  </conditionalFormatting>
  <conditionalFormatting sqref="C54:CX54">
    <cfRule type="expression" dxfId="10" priority="1">
      <formula>AND(C$6&lt;&gt;"",C$51="")</formula>
    </cfRule>
  </conditionalFormatting>
  <dataValidations count="8">
    <dataValidation type="whole" allowBlank="1" showInputMessage="1" showErrorMessage="1" error="Please choose number of session rated (1-6)" sqref="C6:CX6" xr:uid="{A664C597-7988-4CDF-A379-31FE3623003E}">
      <formula1>1</formula1>
      <formula2>6</formula2>
    </dataValidation>
    <dataValidation type="date" allowBlank="1" showInputMessage="1" showErrorMessage="1" sqref="C4:CX4" xr:uid="{E91253CC-8FB5-42EF-9683-B3138E5F6DF7}">
      <formula1>42005</formula1>
      <formula2>54789</formula2>
    </dataValidation>
    <dataValidation type="list" allowBlank="1" showInputMessage="1" showErrorMessage="1" error="Enter or check session number in Row 6 above." sqref="C10:CX17" xr:uid="{1ED2883B-0B41-477E-933D-F7A996B9D7FD}">
      <formula1>IF(C$52=1,SCORE,refuse6)</formula1>
    </dataValidation>
    <dataValidation type="list" allowBlank="1" showInputMessage="1" showErrorMessage="1" error="Enter of check session number in Row 6 above." sqref="C19:CX23" xr:uid="{4DD6E744-699A-4922-8C08-01241D6C838E}">
      <formula1>IF(C$52=2,SCORE,refuse6)</formula1>
    </dataValidation>
    <dataValidation type="list" allowBlank="1" showInputMessage="1" showErrorMessage="1" error="Enter or check session number in Row 6 above." sqref="C25:CX29" xr:uid="{C2760A84-5752-48AE-A40F-92BF1FA806EB}">
      <formula1>IF(C$52=3,SCORE,refuse6)</formula1>
    </dataValidation>
    <dataValidation type="list" allowBlank="1" showInputMessage="1" showErrorMessage="1" error="Enter or check session number in Row 6 above." sqref="C31:CX34" xr:uid="{2D5A4896-7BA0-464E-BFE0-85FE56C24ABF}">
      <formula1>IF(C$52=4,SCORE,refuse6)</formula1>
    </dataValidation>
    <dataValidation type="list" allowBlank="1" showInputMessage="1" showErrorMessage="1" error="Enter or check session number in Row 6 above." sqref="C36:CX41" xr:uid="{C8D3255F-F66B-4FA1-AFB2-36370C8C1C5A}">
      <formula1>IF(C$52=5,SCORE,refuse6)</formula1>
    </dataValidation>
    <dataValidation type="list" allowBlank="1" showInputMessage="1" showErrorMessage="1" error="Enter or check session number in Row 6 above." sqref="C43:CX47" xr:uid="{A6541CAC-B39A-415D-B999-88DA07016955}">
      <formula1>IF(C$52=6,SCORE,refuse6)</formula1>
    </dataValidation>
  </dataValidations>
  <pageMargins left="0.7" right="0.7" top="0.75" bottom="0.75" header="0.3" footer="0.3"/>
  <pageSetup orientation="portrait"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5F25-90B4-4720-98A0-B35CF04F8065}">
  <dimension ref="A1:EN74"/>
  <sheetViews>
    <sheetView zoomScaleNormal="100" workbookViewId="0">
      <pane xSplit="2" ySplit="8" topLeftCell="C9" activePane="bottomRight" state="frozen"/>
      <selection pane="topRight" activeCell="C1" sqref="C1"/>
      <selection pane="bottomLeft" activeCell="A10" sqref="A10"/>
      <selection pane="bottomRight" activeCell="C2" sqref="C2"/>
    </sheetView>
  </sheetViews>
  <sheetFormatPr defaultColWidth="8.7265625" defaultRowHeight="14" x14ac:dyDescent="0.3"/>
  <cols>
    <col min="1" max="1" width="4.7265625" style="207" customWidth="1"/>
    <col min="2" max="2" width="48" style="219" customWidth="1"/>
    <col min="3" max="3" width="9.08984375" style="216" bestFit="1" customWidth="1"/>
    <col min="4" max="51" width="8.81640625" style="216" customWidth="1"/>
    <col min="52" max="52" width="8.7265625" style="216"/>
    <col min="53" max="16384" width="8.7265625" style="207"/>
  </cols>
  <sheetData>
    <row r="1" spans="1:144" s="204" customFormat="1" ht="15.5" x14ac:dyDescent="0.3">
      <c r="A1" s="254"/>
      <c r="B1" s="249" t="s">
        <v>74</v>
      </c>
      <c r="C1" s="203">
        <v>1</v>
      </c>
      <c r="D1" s="203">
        <v>2</v>
      </c>
      <c r="E1" s="203">
        <v>3</v>
      </c>
      <c r="F1" s="203">
        <v>4</v>
      </c>
      <c r="G1" s="203">
        <v>5</v>
      </c>
      <c r="H1" s="203">
        <v>6</v>
      </c>
      <c r="I1" s="203">
        <v>7</v>
      </c>
      <c r="J1" s="203">
        <v>8</v>
      </c>
      <c r="K1" s="203">
        <v>9</v>
      </c>
      <c r="L1" s="203">
        <v>10</v>
      </c>
      <c r="M1" s="203">
        <v>11</v>
      </c>
      <c r="N1" s="203">
        <v>12</v>
      </c>
      <c r="O1" s="203">
        <v>13</v>
      </c>
      <c r="P1" s="203">
        <v>14</v>
      </c>
      <c r="Q1" s="203">
        <v>15</v>
      </c>
      <c r="R1" s="203">
        <v>16</v>
      </c>
      <c r="S1" s="203">
        <v>17</v>
      </c>
      <c r="T1" s="203">
        <v>18</v>
      </c>
      <c r="U1" s="203">
        <v>19</v>
      </c>
      <c r="V1" s="203">
        <v>20</v>
      </c>
      <c r="W1" s="203">
        <v>21</v>
      </c>
      <c r="X1" s="203">
        <v>22</v>
      </c>
      <c r="Y1" s="203">
        <v>23</v>
      </c>
      <c r="Z1" s="203">
        <v>24</v>
      </c>
      <c r="AA1" s="203">
        <v>25</v>
      </c>
      <c r="AB1" s="203">
        <v>26</v>
      </c>
      <c r="AC1" s="203">
        <v>27</v>
      </c>
      <c r="AD1" s="203">
        <v>28</v>
      </c>
      <c r="AE1" s="203">
        <v>29</v>
      </c>
      <c r="AF1" s="203">
        <v>30</v>
      </c>
      <c r="AG1" s="203">
        <v>31</v>
      </c>
      <c r="AH1" s="203">
        <v>32</v>
      </c>
      <c r="AI1" s="203">
        <v>33</v>
      </c>
      <c r="AJ1" s="203">
        <v>34</v>
      </c>
      <c r="AK1" s="203">
        <v>35</v>
      </c>
      <c r="AL1" s="203">
        <v>36</v>
      </c>
      <c r="AM1" s="203">
        <v>37</v>
      </c>
      <c r="AN1" s="203">
        <v>38</v>
      </c>
      <c r="AO1" s="203">
        <v>39</v>
      </c>
      <c r="AP1" s="203">
        <v>40</v>
      </c>
      <c r="AQ1" s="203">
        <v>41</v>
      </c>
      <c r="AR1" s="203">
        <v>42</v>
      </c>
      <c r="AS1" s="203">
        <v>43</v>
      </c>
      <c r="AT1" s="203">
        <v>44</v>
      </c>
      <c r="AU1" s="203">
        <v>45</v>
      </c>
      <c r="AV1" s="203">
        <v>46</v>
      </c>
      <c r="AW1" s="203">
        <v>47</v>
      </c>
      <c r="AX1" s="203">
        <v>48</v>
      </c>
      <c r="AY1" s="203">
        <v>49</v>
      </c>
      <c r="AZ1" s="203">
        <v>50</v>
      </c>
      <c r="BA1" s="203">
        <v>51</v>
      </c>
      <c r="BB1" s="203">
        <v>52</v>
      </c>
      <c r="BC1" s="203">
        <v>53</v>
      </c>
      <c r="BD1" s="203">
        <v>54</v>
      </c>
      <c r="BE1" s="203">
        <v>55</v>
      </c>
      <c r="BF1" s="203">
        <v>56</v>
      </c>
      <c r="BG1" s="203">
        <v>57</v>
      </c>
      <c r="BH1" s="203">
        <v>58</v>
      </c>
      <c r="BI1" s="203">
        <v>59</v>
      </c>
      <c r="BJ1" s="203">
        <v>60</v>
      </c>
      <c r="BK1" s="203">
        <v>61</v>
      </c>
      <c r="BL1" s="203">
        <v>62</v>
      </c>
      <c r="BM1" s="203">
        <v>63</v>
      </c>
      <c r="BN1" s="203">
        <v>64</v>
      </c>
      <c r="BO1" s="203">
        <v>65</v>
      </c>
      <c r="BP1" s="203">
        <v>66</v>
      </c>
      <c r="BQ1" s="203">
        <v>67</v>
      </c>
      <c r="BR1" s="203">
        <v>68</v>
      </c>
      <c r="BS1" s="203">
        <v>69</v>
      </c>
      <c r="BT1" s="203">
        <v>70</v>
      </c>
      <c r="BU1" s="203">
        <v>71</v>
      </c>
      <c r="BV1" s="203">
        <v>72</v>
      </c>
      <c r="BW1" s="203">
        <v>73</v>
      </c>
      <c r="BX1" s="203">
        <v>74</v>
      </c>
      <c r="BY1" s="203">
        <v>75</v>
      </c>
      <c r="BZ1" s="203">
        <v>76</v>
      </c>
      <c r="CA1" s="203">
        <v>77</v>
      </c>
      <c r="CB1" s="203">
        <v>78</v>
      </c>
      <c r="CC1" s="203">
        <v>79</v>
      </c>
      <c r="CD1" s="203">
        <v>80</v>
      </c>
      <c r="CE1" s="203">
        <v>81</v>
      </c>
      <c r="CF1" s="203">
        <v>82</v>
      </c>
      <c r="CG1" s="203">
        <v>83</v>
      </c>
      <c r="CH1" s="203">
        <v>84</v>
      </c>
      <c r="CI1" s="203">
        <v>85</v>
      </c>
      <c r="CJ1" s="203">
        <v>86</v>
      </c>
      <c r="CK1" s="203">
        <v>87</v>
      </c>
      <c r="CL1" s="203">
        <v>88</v>
      </c>
      <c r="CM1" s="203">
        <v>89</v>
      </c>
      <c r="CN1" s="203">
        <v>90</v>
      </c>
      <c r="CO1" s="203">
        <v>91</v>
      </c>
      <c r="CP1" s="203">
        <v>92</v>
      </c>
      <c r="CQ1" s="203">
        <v>93</v>
      </c>
      <c r="CR1" s="203">
        <v>94</v>
      </c>
      <c r="CS1" s="203">
        <v>95</v>
      </c>
      <c r="CT1" s="203">
        <v>96</v>
      </c>
      <c r="CU1" s="203">
        <v>97</v>
      </c>
      <c r="CV1" s="203">
        <v>98</v>
      </c>
      <c r="CW1" s="203">
        <v>99</v>
      </c>
      <c r="CX1" s="203">
        <v>100</v>
      </c>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row>
    <row r="2" spans="1:144" x14ac:dyDescent="0.3">
      <c r="A2" s="205"/>
      <c r="B2" s="206" t="s">
        <v>245</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row>
    <row r="3" spans="1:144" x14ac:dyDescent="0.3">
      <c r="B3" s="206" t="s">
        <v>144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row>
    <row r="4" spans="1:144" s="210" customFormat="1" x14ac:dyDescent="0.3">
      <c r="A4" s="208" t="s">
        <v>249</v>
      </c>
      <c r="B4" s="209" t="s">
        <v>143</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row>
    <row r="5" spans="1:144" x14ac:dyDescent="0.3">
      <c r="B5" s="206" t="s">
        <v>242</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row>
    <row r="6" spans="1:144" x14ac:dyDescent="0.3">
      <c r="B6" s="206" t="s">
        <v>145</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row>
    <row r="7" spans="1:144" s="213" customFormat="1" x14ac:dyDescent="0.3">
      <c r="A7" s="211" t="str">
        <f>IFERROR(AVERAGE(C7:AZ7),"")</f>
        <v/>
      </c>
      <c r="B7" s="212" t="s">
        <v>197</v>
      </c>
      <c r="C7" s="176" t="str">
        <f>IFERROR(AVERAGE(C10:C15,C17:C20,C22:C26,C28:C31,C33:C37,C39:C42,C44:C47,C49:C53)*0.01,"")</f>
        <v/>
      </c>
      <c r="D7" s="176" t="str">
        <f t="shared" ref="D7:BO7" si="0">IFERROR(AVERAGE(D10:D15,D17:D20,D22:D26,D28:D31,D33:D37,D39:D42,D44:D47,D49:D53)*0.01,"")</f>
        <v/>
      </c>
      <c r="E7" s="176" t="str">
        <f t="shared" si="0"/>
        <v/>
      </c>
      <c r="F7" s="176" t="str">
        <f t="shared" si="0"/>
        <v/>
      </c>
      <c r="G7" s="176" t="str">
        <f t="shared" si="0"/>
        <v/>
      </c>
      <c r="H7" s="176" t="str">
        <f t="shared" si="0"/>
        <v/>
      </c>
      <c r="I7" s="176" t="str">
        <f t="shared" si="0"/>
        <v/>
      </c>
      <c r="J7" s="176" t="str">
        <f t="shared" si="0"/>
        <v/>
      </c>
      <c r="K7" s="176" t="str">
        <f t="shared" si="0"/>
        <v/>
      </c>
      <c r="L7" s="176" t="str">
        <f t="shared" si="0"/>
        <v/>
      </c>
      <c r="M7" s="176" t="str">
        <f t="shared" si="0"/>
        <v/>
      </c>
      <c r="N7" s="176" t="str">
        <f t="shared" si="0"/>
        <v/>
      </c>
      <c r="O7" s="176" t="str">
        <f t="shared" si="0"/>
        <v/>
      </c>
      <c r="P7" s="176" t="str">
        <f t="shared" si="0"/>
        <v/>
      </c>
      <c r="Q7" s="176" t="str">
        <f t="shared" si="0"/>
        <v/>
      </c>
      <c r="R7" s="176" t="str">
        <f t="shared" si="0"/>
        <v/>
      </c>
      <c r="S7" s="176" t="str">
        <f t="shared" si="0"/>
        <v/>
      </c>
      <c r="T7" s="176" t="str">
        <f t="shared" si="0"/>
        <v/>
      </c>
      <c r="U7" s="176" t="str">
        <f t="shared" si="0"/>
        <v/>
      </c>
      <c r="V7" s="176" t="str">
        <f t="shared" si="0"/>
        <v/>
      </c>
      <c r="W7" s="176" t="str">
        <f t="shared" si="0"/>
        <v/>
      </c>
      <c r="X7" s="176" t="str">
        <f t="shared" si="0"/>
        <v/>
      </c>
      <c r="Y7" s="176" t="str">
        <f t="shared" si="0"/>
        <v/>
      </c>
      <c r="Z7" s="176" t="str">
        <f t="shared" si="0"/>
        <v/>
      </c>
      <c r="AA7" s="176" t="str">
        <f t="shared" si="0"/>
        <v/>
      </c>
      <c r="AB7" s="176" t="str">
        <f t="shared" si="0"/>
        <v/>
      </c>
      <c r="AC7" s="176" t="str">
        <f t="shared" si="0"/>
        <v/>
      </c>
      <c r="AD7" s="176" t="str">
        <f t="shared" si="0"/>
        <v/>
      </c>
      <c r="AE7" s="176" t="str">
        <f t="shared" si="0"/>
        <v/>
      </c>
      <c r="AF7" s="176" t="str">
        <f t="shared" si="0"/>
        <v/>
      </c>
      <c r="AG7" s="176" t="str">
        <f t="shared" si="0"/>
        <v/>
      </c>
      <c r="AH7" s="176" t="str">
        <f t="shared" si="0"/>
        <v/>
      </c>
      <c r="AI7" s="176" t="str">
        <f t="shared" si="0"/>
        <v/>
      </c>
      <c r="AJ7" s="176" t="str">
        <f t="shared" si="0"/>
        <v/>
      </c>
      <c r="AK7" s="176" t="str">
        <f t="shared" si="0"/>
        <v/>
      </c>
      <c r="AL7" s="176" t="str">
        <f t="shared" si="0"/>
        <v/>
      </c>
      <c r="AM7" s="176" t="str">
        <f t="shared" si="0"/>
        <v/>
      </c>
      <c r="AN7" s="176" t="str">
        <f t="shared" si="0"/>
        <v/>
      </c>
      <c r="AO7" s="176" t="str">
        <f t="shared" si="0"/>
        <v/>
      </c>
      <c r="AP7" s="176" t="str">
        <f t="shared" si="0"/>
        <v/>
      </c>
      <c r="AQ7" s="176" t="str">
        <f t="shared" si="0"/>
        <v/>
      </c>
      <c r="AR7" s="176" t="str">
        <f t="shared" si="0"/>
        <v/>
      </c>
      <c r="AS7" s="176" t="str">
        <f t="shared" si="0"/>
        <v/>
      </c>
      <c r="AT7" s="176" t="str">
        <f t="shared" si="0"/>
        <v/>
      </c>
      <c r="AU7" s="176" t="str">
        <f t="shared" si="0"/>
        <v/>
      </c>
      <c r="AV7" s="176" t="str">
        <f t="shared" si="0"/>
        <v/>
      </c>
      <c r="AW7" s="176" t="str">
        <f t="shared" si="0"/>
        <v/>
      </c>
      <c r="AX7" s="176" t="str">
        <f t="shared" si="0"/>
        <v/>
      </c>
      <c r="AY7" s="176" t="str">
        <f t="shared" si="0"/>
        <v/>
      </c>
      <c r="AZ7" s="176" t="str">
        <f t="shared" si="0"/>
        <v/>
      </c>
      <c r="BA7" s="176" t="str">
        <f t="shared" si="0"/>
        <v/>
      </c>
      <c r="BB7" s="176" t="str">
        <f t="shared" si="0"/>
        <v/>
      </c>
      <c r="BC7" s="176" t="str">
        <f t="shared" si="0"/>
        <v/>
      </c>
      <c r="BD7" s="176" t="str">
        <f t="shared" si="0"/>
        <v/>
      </c>
      <c r="BE7" s="176" t="str">
        <f t="shared" si="0"/>
        <v/>
      </c>
      <c r="BF7" s="176" t="str">
        <f t="shared" si="0"/>
        <v/>
      </c>
      <c r="BG7" s="176" t="str">
        <f t="shared" si="0"/>
        <v/>
      </c>
      <c r="BH7" s="176" t="str">
        <f t="shared" si="0"/>
        <v/>
      </c>
      <c r="BI7" s="176" t="str">
        <f t="shared" si="0"/>
        <v/>
      </c>
      <c r="BJ7" s="176" t="str">
        <f t="shared" si="0"/>
        <v/>
      </c>
      <c r="BK7" s="176" t="str">
        <f t="shared" si="0"/>
        <v/>
      </c>
      <c r="BL7" s="176" t="str">
        <f t="shared" si="0"/>
        <v/>
      </c>
      <c r="BM7" s="176" t="str">
        <f t="shared" si="0"/>
        <v/>
      </c>
      <c r="BN7" s="176" t="str">
        <f t="shared" si="0"/>
        <v/>
      </c>
      <c r="BO7" s="176" t="str">
        <f t="shared" si="0"/>
        <v/>
      </c>
      <c r="BP7" s="176" t="str">
        <f t="shared" ref="BP7:CX7" si="1">IFERROR(AVERAGE(BP10:BP15,BP17:BP20,BP22:BP26,BP28:BP31,BP33:BP37,BP39:BP42,BP44:BP47,BP49:BP53)*0.01,"")</f>
        <v/>
      </c>
      <c r="BQ7" s="176" t="str">
        <f t="shared" si="1"/>
        <v/>
      </c>
      <c r="BR7" s="176" t="str">
        <f t="shared" si="1"/>
        <v/>
      </c>
      <c r="BS7" s="176" t="str">
        <f t="shared" si="1"/>
        <v/>
      </c>
      <c r="BT7" s="176" t="str">
        <f t="shared" si="1"/>
        <v/>
      </c>
      <c r="BU7" s="176" t="str">
        <f t="shared" si="1"/>
        <v/>
      </c>
      <c r="BV7" s="176" t="str">
        <f t="shared" si="1"/>
        <v/>
      </c>
      <c r="BW7" s="176" t="str">
        <f t="shared" si="1"/>
        <v/>
      </c>
      <c r="BX7" s="176" t="str">
        <f t="shared" si="1"/>
        <v/>
      </c>
      <c r="BY7" s="176" t="str">
        <f t="shared" si="1"/>
        <v/>
      </c>
      <c r="BZ7" s="176" t="str">
        <f t="shared" si="1"/>
        <v/>
      </c>
      <c r="CA7" s="176" t="str">
        <f t="shared" si="1"/>
        <v/>
      </c>
      <c r="CB7" s="176" t="str">
        <f t="shared" si="1"/>
        <v/>
      </c>
      <c r="CC7" s="176" t="str">
        <f t="shared" si="1"/>
        <v/>
      </c>
      <c r="CD7" s="176" t="str">
        <f t="shared" si="1"/>
        <v/>
      </c>
      <c r="CE7" s="176" t="str">
        <f t="shared" si="1"/>
        <v/>
      </c>
      <c r="CF7" s="176" t="str">
        <f t="shared" si="1"/>
        <v/>
      </c>
      <c r="CG7" s="176" t="str">
        <f t="shared" si="1"/>
        <v/>
      </c>
      <c r="CH7" s="176" t="str">
        <f t="shared" si="1"/>
        <v/>
      </c>
      <c r="CI7" s="176" t="str">
        <f t="shared" si="1"/>
        <v/>
      </c>
      <c r="CJ7" s="176" t="str">
        <f t="shared" si="1"/>
        <v/>
      </c>
      <c r="CK7" s="176" t="str">
        <f t="shared" si="1"/>
        <v/>
      </c>
      <c r="CL7" s="176" t="str">
        <f t="shared" si="1"/>
        <v/>
      </c>
      <c r="CM7" s="176" t="str">
        <f t="shared" si="1"/>
        <v/>
      </c>
      <c r="CN7" s="176" t="str">
        <f t="shared" si="1"/>
        <v/>
      </c>
      <c r="CO7" s="176" t="str">
        <f t="shared" si="1"/>
        <v/>
      </c>
      <c r="CP7" s="176" t="str">
        <f t="shared" si="1"/>
        <v/>
      </c>
      <c r="CQ7" s="176" t="str">
        <f t="shared" si="1"/>
        <v/>
      </c>
      <c r="CR7" s="176" t="str">
        <f t="shared" si="1"/>
        <v/>
      </c>
      <c r="CS7" s="176" t="str">
        <f t="shared" si="1"/>
        <v/>
      </c>
      <c r="CT7" s="176" t="str">
        <f t="shared" si="1"/>
        <v/>
      </c>
      <c r="CU7" s="176" t="str">
        <f t="shared" si="1"/>
        <v/>
      </c>
      <c r="CV7" s="176" t="str">
        <f t="shared" si="1"/>
        <v/>
      </c>
      <c r="CW7" s="176" t="str">
        <f t="shared" si="1"/>
        <v/>
      </c>
      <c r="CX7" s="176" t="str">
        <f t="shared" si="1"/>
        <v/>
      </c>
    </row>
    <row r="8" spans="1:144" x14ac:dyDescent="0.3">
      <c r="B8" s="206" t="s">
        <v>198</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row>
    <row r="9" spans="1:144" s="214" customFormat="1" x14ac:dyDescent="0.3">
      <c r="B9" s="214" t="s">
        <v>68</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row>
    <row r="10" spans="1:144" x14ac:dyDescent="0.3">
      <c r="A10" s="207">
        <v>1</v>
      </c>
      <c r="B10" s="207" t="s">
        <v>252</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row>
    <row r="11" spans="1:144" x14ac:dyDescent="0.3">
      <c r="A11" s="207">
        <v>2</v>
      </c>
      <c r="B11" s="207" t="s">
        <v>253</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row>
    <row r="12" spans="1:144" x14ac:dyDescent="0.3">
      <c r="A12" s="207">
        <v>3</v>
      </c>
      <c r="B12" s="207" t="s">
        <v>342</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row>
    <row r="13" spans="1:144" x14ac:dyDescent="0.3">
      <c r="A13" s="207">
        <v>4</v>
      </c>
      <c r="B13" s="207" t="s">
        <v>343</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row>
    <row r="14" spans="1:144" x14ac:dyDescent="0.3">
      <c r="A14" s="207">
        <v>5</v>
      </c>
      <c r="B14" s="207" t="s">
        <v>149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row>
    <row r="15" spans="1:144" x14ac:dyDescent="0.3">
      <c r="A15" s="207">
        <v>6</v>
      </c>
      <c r="B15" s="207" t="s">
        <v>255</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row>
    <row r="16" spans="1:144" s="214" customFormat="1" x14ac:dyDescent="0.3">
      <c r="B16" s="214" t="s">
        <v>69</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row>
    <row r="17" spans="1:102" x14ac:dyDescent="0.3">
      <c r="A17" s="207">
        <v>1</v>
      </c>
      <c r="B17" s="207" t="s">
        <v>162</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row>
    <row r="18" spans="1:102" x14ac:dyDescent="0.3">
      <c r="A18" s="207">
        <v>2</v>
      </c>
      <c r="B18" s="207" t="s">
        <v>344</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row>
    <row r="19" spans="1:102" x14ac:dyDescent="0.3">
      <c r="A19" s="207">
        <v>3</v>
      </c>
      <c r="B19" s="207" t="s">
        <v>256</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row>
    <row r="20" spans="1:102" x14ac:dyDescent="0.3">
      <c r="A20" s="207">
        <v>4</v>
      </c>
      <c r="B20" s="207" t="s">
        <v>255</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row>
    <row r="21" spans="1:102" s="214" customFormat="1" x14ac:dyDescent="0.3">
      <c r="B21" s="214" t="s">
        <v>70</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row>
    <row r="22" spans="1:102" x14ac:dyDescent="0.3">
      <c r="A22" s="207">
        <v>1</v>
      </c>
      <c r="B22" s="207" t="s">
        <v>154</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row>
    <row r="23" spans="1:102" x14ac:dyDescent="0.3">
      <c r="A23" s="207">
        <v>2</v>
      </c>
      <c r="B23" s="207" t="s">
        <v>345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row>
    <row r="24" spans="1:102" x14ac:dyDescent="0.3">
      <c r="A24" s="207">
        <v>3</v>
      </c>
      <c r="B24" s="207" t="s">
        <v>346</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row>
    <row r="25" spans="1:102" x14ac:dyDescent="0.3">
      <c r="A25" s="207">
        <v>4</v>
      </c>
      <c r="B25" s="207" t="s">
        <v>254</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row>
    <row r="26" spans="1:102" x14ac:dyDescent="0.3">
      <c r="A26" s="207">
        <v>5</v>
      </c>
      <c r="B26" s="207" t="s">
        <v>255</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row>
    <row r="27" spans="1:102" s="214" customFormat="1" x14ac:dyDescent="0.3">
      <c r="B27" s="214" t="s">
        <v>71</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row>
    <row r="28" spans="1:102" x14ac:dyDescent="0.3">
      <c r="A28" s="207">
        <v>1</v>
      </c>
      <c r="B28" s="207" t="s">
        <v>162</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row>
    <row r="29" spans="1:102" x14ac:dyDescent="0.3">
      <c r="A29" s="207">
        <v>2</v>
      </c>
      <c r="B29" s="207" t="s">
        <v>258</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row>
    <row r="30" spans="1:102" x14ac:dyDescent="0.3">
      <c r="A30" s="207">
        <v>3</v>
      </c>
      <c r="B30" s="207" t="s">
        <v>347</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row>
    <row r="31" spans="1:102" x14ac:dyDescent="0.3">
      <c r="A31" s="207">
        <v>4</v>
      </c>
      <c r="B31" s="207" t="s">
        <v>255</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row>
    <row r="32" spans="1:102" s="214" customFormat="1" x14ac:dyDescent="0.3">
      <c r="B32" s="214" t="s">
        <v>72</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row>
    <row r="33" spans="1:102" x14ac:dyDescent="0.3">
      <c r="A33" s="207">
        <v>1</v>
      </c>
      <c r="B33" s="207" t="s">
        <v>162</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row>
    <row r="34" spans="1:102" x14ac:dyDescent="0.3">
      <c r="A34" s="207">
        <v>2</v>
      </c>
      <c r="B34" s="207" t="s">
        <v>348</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row>
    <row r="35" spans="1:102" x14ac:dyDescent="0.3">
      <c r="A35" s="207">
        <v>3</v>
      </c>
      <c r="B35" s="207" t="s">
        <v>349</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row>
    <row r="36" spans="1:102" x14ac:dyDescent="0.3">
      <c r="A36" s="207">
        <v>4</v>
      </c>
      <c r="B36" s="207" t="s">
        <v>254</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row>
    <row r="37" spans="1:102" x14ac:dyDescent="0.3">
      <c r="A37" s="207">
        <v>5</v>
      </c>
      <c r="B37" s="207" t="s">
        <v>255</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row>
    <row r="38" spans="1:102" s="214" customFormat="1" x14ac:dyDescent="0.3">
      <c r="B38" s="214" t="s">
        <v>73</v>
      </c>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302"/>
      <c r="CO38" s="302"/>
      <c r="CP38" s="302"/>
      <c r="CQ38" s="302"/>
      <c r="CR38" s="302"/>
      <c r="CS38" s="302"/>
      <c r="CT38" s="302"/>
      <c r="CU38" s="302"/>
      <c r="CV38" s="302"/>
      <c r="CW38" s="302"/>
      <c r="CX38" s="302"/>
    </row>
    <row r="39" spans="1:102" x14ac:dyDescent="0.3">
      <c r="A39" s="207">
        <v>1</v>
      </c>
      <c r="B39" s="207" t="s">
        <v>162</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row>
    <row r="40" spans="1:102" x14ac:dyDescent="0.3">
      <c r="A40" s="207">
        <v>2</v>
      </c>
      <c r="B40" s="207" t="s">
        <v>350</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row>
    <row r="41" spans="1:102" x14ac:dyDescent="0.3">
      <c r="A41" s="207">
        <v>3</v>
      </c>
      <c r="B41" s="207" t="s">
        <v>351</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row>
    <row r="42" spans="1:102" x14ac:dyDescent="0.3">
      <c r="A42" s="207">
        <v>4</v>
      </c>
      <c r="B42" s="207" t="s">
        <v>255</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row>
    <row r="43" spans="1:102" s="214" customFormat="1" x14ac:dyDescent="0.3">
      <c r="B43" s="214" t="s">
        <v>352</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302"/>
      <c r="CV43" s="302"/>
      <c r="CW43" s="302"/>
      <c r="CX43" s="302"/>
    </row>
    <row r="44" spans="1:102" x14ac:dyDescent="0.3">
      <c r="A44" s="207">
        <v>1</v>
      </c>
      <c r="B44" s="207" t="s">
        <v>162</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row>
    <row r="45" spans="1:102" x14ac:dyDescent="0.3">
      <c r="A45" s="207">
        <v>2</v>
      </c>
      <c r="B45" s="207" t="s">
        <v>353</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row>
    <row r="46" spans="1:102" x14ac:dyDescent="0.3">
      <c r="A46" s="207">
        <v>3</v>
      </c>
      <c r="B46" s="207" t="s">
        <v>354</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row>
    <row r="47" spans="1:102" x14ac:dyDescent="0.3">
      <c r="A47" s="207">
        <v>4</v>
      </c>
      <c r="B47" s="207" t="s">
        <v>255</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row>
    <row r="48" spans="1:102" s="214" customFormat="1" x14ac:dyDescent="0.3">
      <c r="B48" s="214" t="s">
        <v>355</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302"/>
    </row>
    <row r="49" spans="1:102" x14ac:dyDescent="0.3">
      <c r="A49" s="207">
        <v>1</v>
      </c>
      <c r="B49" s="207" t="s">
        <v>162</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row>
    <row r="50" spans="1:102" x14ac:dyDescent="0.3">
      <c r="A50" s="207">
        <v>2</v>
      </c>
      <c r="B50" s="207" t="s">
        <v>356</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row>
    <row r="51" spans="1:102" x14ac:dyDescent="0.3">
      <c r="A51" s="207">
        <v>3</v>
      </c>
      <c r="B51" s="207" t="s">
        <v>357</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row>
    <row r="52" spans="1:102" x14ac:dyDescent="0.3">
      <c r="A52" s="207">
        <v>4</v>
      </c>
      <c r="B52" s="207" t="s">
        <v>358</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row>
    <row r="53" spans="1:102" x14ac:dyDescent="0.3">
      <c r="A53" s="207">
        <v>5</v>
      </c>
      <c r="B53" s="207" t="s">
        <v>176</v>
      </c>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row>
    <row r="54" spans="1:102" s="204" customFormat="1" x14ac:dyDescent="0.3">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CU54" s="215"/>
      <c r="CV54" s="215"/>
      <c r="CW54" s="215"/>
      <c r="CX54" s="215"/>
    </row>
    <row r="55" spans="1:102" ht="14.5" x14ac:dyDescent="0.35">
      <c r="B55" s="218" t="s">
        <v>32</v>
      </c>
      <c r="C55" s="217">
        <f>calcs!D1</f>
        <v>45108</v>
      </c>
    </row>
    <row r="56" spans="1:102" x14ac:dyDescent="0.3">
      <c r="A56" s="207">
        <f>COUNTIF(C56:CX56,"&gt;0")</f>
        <v>0</v>
      </c>
      <c r="B56" s="143" t="s">
        <v>79</v>
      </c>
      <c r="C56" s="216" t="str">
        <f>IF(C4="","",IF(C59=C60,INT((((YEAR(C4)-YEAR($C$55))*12+MONTH(C4)-MONTH($C$55)+1)+2)/3),""))</f>
        <v/>
      </c>
      <c r="D56" s="216" t="str">
        <f t="shared" ref="D56:BO56" si="2">IF(D4="","",IF(D59=D60,INT((((YEAR(D4)-YEAR($C$55))*12+MONTH(D4)-MONTH($C$55)+1)+2)/3),""))</f>
        <v/>
      </c>
      <c r="E56" s="216" t="str">
        <f t="shared" si="2"/>
        <v/>
      </c>
      <c r="F56" s="216" t="str">
        <f t="shared" si="2"/>
        <v/>
      </c>
      <c r="G56" s="216" t="str">
        <f t="shared" si="2"/>
        <v/>
      </c>
      <c r="H56" s="216" t="str">
        <f t="shared" si="2"/>
        <v/>
      </c>
      <c r="I56" s="216" t="str">
        <f t="shared" si="2"/>
        <v/>
      </c>
      <c r="J56" s="216" t="str">
        <f t="shared" si="2"/>
        <v/>
      </c>
      <c r="K56" s="216" t="str">
        <f t="shared" si="2"/>
        <v/>
      </c>
      <c r="L56" s="216" t="str">
        <f t="shared" si="2"/>
        <v/>
      </c>
      <c r="M56" s="216" t="str">
        <f t="shared" si="2"/>
        <v/>
      </c>
      <c r="N56" s="216" t="str">
        <f t="shared" si="2"/>
        <v/>
      </c>
      <c r="O56" s="216" t="str">
        <f t="shared" si="2"/>
        <v/>
      </c>
      <c r="P56" s="216" t="str">
        <f t="shared" si="2"/>
        <v/>
      </c>
      <c r="Q56" s="216" t="str">
        <f t="shared" si="2"/>
        <v/>
      </c>
      <c r="R56" s="216" t="str">
        <f t="shared" si="2"/>
        <v/>
      </c>
      <c r="S56" s="216" t="str">
        <f t="shared" si="2"/>
        <v/>
      </c>
      <c r="T56" s="216" t="str">
        <f t="shared" si="2"/>
        <v/>
      </c>
      <c r="U56" s="216" t="str">
        <f t="shared" si="2"/>
        <v/>
      </c>
      <c r="V56" s="216" t="str">
        <f t="shared" si="2"/>
        <v/>
      </c>
      <c r="W56" s="216" t="str">
        <f t="shared" si="2"/>
        <v/>
      </c>
      <c r="X56" s="216" t="str">
        <f t="shared" si="2"/>
        <v/>
      </c>
      <c r="Y56" s="216" t="str">
        <f t="shared" si="2"/>
        <v/>
      </c>
      <c r="Z56" s="216" t="str">
        <f t="shared" si="2"/>
        <v/>
      </c>
      <c r="AA56" s="216" t="str">
        <f t="shared" si="2"/>
        <v/>
      </c>
      <c r="AB56" s="216" t="str">
        <f t="shared" si="2"/>
        <v/>
      </c>
      <c r="AC56" s="216" t="str">
        <f t="shared" si="2"/>
        <v/>
      </c>
      <c r="AD56" s="216" t="str">
        <f t="shared" si="2"/>
        <v/>
      </c>
      <c r="AE56" s="216" t="str">
        <f t="shared" si="2"/>
        <v/>
      </c>
      <c r="AF56" s="216" t="str">
        <f t="shared" si="2"/>
        <v/>
      </c>
      <c r="AG56" s="216" t="str">
        <f t="shared" si="2"/>
        <v/>
      </c>
      <c r="AH56" s="216" t="str">
        <f t="shared" si="2"/>
        <v/>
      </c>
      <c r="AI56" s="216" t="str">
        <f t="shared" si="2"/>
        <v/>
      </c>
      <c r="AJ56" s="216" t="str">
        <f t="shared" si="2"/>
        <v/>
      </c>
      <c r="AK56" s="216" t="str">
        <f t="shared" si="2"/>
        <v/>
      </c>
      <c r="AL56" s="216" t="str">
        <f t="shared" si="2"/>
        <v/>
      </c>
      <c r="AM56" s="216" t="str">
        <f t="shared" si="2"/>
        <v/>
      </c>
      <c r="AN56" s="216" t="str">
        <f t="shared" si="2"/>
        <v/>
      </c>
      <c r="AO56" s="216" t="str">
        <f t="shared" si="2"/>
        <v/>
      </c>
      <c r="AP56" s="216" t="str">
        <f t="shared" si="2"/>
        <v/>
      </c>
      <c r="AQ56" s="216" t="str">
        <f t="shared" si="2"/>
        <v/>
      </c>
      <c r="AR56" s="216" t="str">
        <f t="shared" si="2"/>
        <v/>
      </c>
      <c r="AS56" s="216" t="str">
        <f t="shared" si="2"/>
        <v/>
      </c>
      <c r="AT56" s="216" t="str">
        <f t="shared" si="2"/>
        <v/>
      </c>
      <c r="AU56" s="216" t="str">
        <f t="shared" si="2"/>
        <v/>
      </c>
      <c r="AV56" s="216" t="str">
        <f t="shared" si="2"/>
        <v/>
      </c>
      <c r="AW56" s="216" t="str">
        <f t="shared" si="2"/>
        <v/>
      </c>
      <c r="AX56" s="216" t="str">
        <f t="shared" si="2"/>
        <v/>
      </c>
      <c r="AY56" s="216" t="str">
        <f t="shared" si="2"/>
        <v/>
      </c>
      <c r="AZ56" s="216" t="str">
        <f t="shared" si="2"/>
        <v/>
      </c>
      <c r="BA56" s="216" t="str">
        <f t="shared" si="2"/>
        <v/>
      </c>
      <c r="BB56" s="216" t="str">
        <f t="shared" si="2"/>
        <v/>
      </c>
      <c r="BC56" s="216" t="str">
        <f t="shared" si="2"/>
        <v/>
      </c>
      <c r="BD56" s="216" t="str">
        <f t="shared" si="2"/>
        <v/>
      </c>
      <c r="BE56" s="216" t="str">
        <f t="shared" si="2"/>
        <v/>
      </c>
      <c r="BF56" s="216" t="str">
        <f t="shared" si="2"/>
        <v/>
      </c>
      <c r="BG56" s="216" t="str">
        <f t="shared" si="2"/>
        <v/>
      </c>
      <c r="BH56" s="216" t="str">
        <f t="shared" si="2"/>
        <v/>
      </c>
      <c r="BI56" s="216" t="str">
        <f t="shared" si="2"/>
        <v/>
      </c>
      <c r="BJ56" s="216" t="str">
        <f t="shared" si="2"/>
        <v/>
      </c>
      <c r="BK56" s="216" t="str">
        <f t="shared" si="2"/>
        <v/>
      </c>
      <c r="BL56" s="216" t="str">
        <f t="shared" si="2"/>
        <v/>
      </c>
      <c r="BM56" s="216" t="str">
        <f t="shared" si="2"/>
        <v/>
      </c>
      <c r="BN56" s="216" t="str">
        <f t="shared" si="2"/>
        <v/>
      </c>
      <c r="BO56" s="216" t="str">
        <f t="shared" si="2"/>
        <v/>
      </c>
      <c r="BP56" s="216" t="str">
        <f t="shared" ref="BP56:CX56" si="3">IF(BP4="","",IF(BP59=BP60,INT((((YEAR(BP4)-YEAR($C$55))*12+MONTH(BP4)-MONTH($C$55)+1)+2)/3),""))</f>
        <v/>
      </c>
      <c r="BQ56" s="216" t="str">
        <f t="shared" si="3"/>
        <v/>
      </c>
      <c r="BR56" s="216" t="str">
        <f t="shared" si="3"/>
        <v/>
      </c>
      <c r="BS56" s="216" t="str">
        <f t="shared" si="3"/>
        <v/>
      </c>
      <c r="BT56" s="216" t="str">
        <f t="shared" si="3"/>
        <v/>
      </c>
      <c r="BU56" s="216" t="str">
        <f t="shared" si="3"/>
        <v/>
      </c>
      <c r="BV56" s="216" t="str">
        <f t="shared" si="3"/>
        <v/>
      </c>
      <c r="BW56" s="216" t="str">
        <f t="shared" si="3"/>
        <v/>
      </c>
      <c r="BX56" s="216" t="str">
        <f t="shared" si="3"/>
        <v/>
      </c>
      <c r="BY56" s="216" t="str">
        <f t="shared" si="3"/>
        <v/>
      </c>
      <c r="BZ56" s="216" t="str">
        <f t="shared" si="3"/>
        <v/>
      </c>
      <c r="CA56" s="216" t="str">
        <f t="shared" si="3"/>
        <v/>
      </c>
      <c r="CB56" s="216" t="str">
        <f t="shared" si="3"/>
        <v/>
      </c>
      <c r="CC56" s="216" t="str">
        <f t="shared" si="3"/>
        <v/>
      </c>
      <c r="CD56" s="216" t="str">
        <f t="shared" si="3"/>
        <v/>
      </c>
      <c r="CE56" s="216" t="str">
        <f t="shared" si="3"/>
        <v/>
      </c>
      <c r="CF56" s="216" t="str">
        <f t="shared" si="3"/>
        <v/>
      </c>
      <c r="CG56" s="216" t="str">
        <f t="shared" si="3"/>
        <v/>
      </c>
      <c r="CH56" s="216" t="str">
        <f t="shared" si="3"/>
        <v/>
      </c>
      <c r="CI56" s="216" t="str">
        <f t="shared" si="3"/>
        <v/>
      </c>
      <c r="CJ56" s="216" t="str">
        <f t="shared" si="3"/>
        <v/>
      </c>
      <c r="CK56" s="216" t="str">
        <f t="shared" si="3"/>
        <v/>
      </c>
      <c r="CL56" s="216" t="str">
        <f t="shared" si="3"/>
        <v/>
      </c>
      <c r="CM56" s="216" t="str">
        <f t="shared" si="3"/>
        <v/>
      </c>
      <c r="CN56" s="216" t="str">
        <f t="shared" si="3"/>
        <v/>
      </c>
      <c r="CO56" s="216" t="str">
        <f t="shared" si="3"/>
        <v/>
      </c>
      <c r="CP56" s="216" t="str">
        <f t="shared" si="3"/>
        <v/>
      </c>
      <c r="CQ56" s="216" t="str">
        <f t="shared" si="3"/>
        <v/>
      </c>
      <c r="CR56" s="216" t="str">
        <f t="shared" si="3"/>
        <v/>
      </c>
      <c r="CS56" s="216" t="str">
        <f t="shared" si="3"/>
        <v/>
      </c>
      <c r="CT56" s="216" t="str">
        <f t="shared" si="3"/>
        <v/>
      </c>
      <c r="CU56" s="216" t="str">
        <f t="shared" si="3"/>
        <v/>
      </c>
      <c r="CV56" s="216" t="str">
        <f t="shared" si="3"/>
        <v/>
      </c>
      <c r="CW56" s="216" t="str">
        <f t="shared" si="3"/>
        <v/>
      </c>
      <c r="CX56" s="216" t="str">
        <f t="shared" si="3"/>
        <v/>
      </c>
    </row>
    <row r="57" spans="1:102" x14ac:dyDescent="0.3">
      <c r="A57" s="207">
        <f>COUNTIF(C57:CX57,"&gt;0")</f>
        <v>0</v>
      </c>
      <c r="B57" s="143" t="s">
        <v>264</v>
      </c>
      <c r="C57" s="216" t="str">
        <f>IF(AND(C7&lt;&gt;"",C7&gt;=0.75,C59=C60),C56,"")</f>
        <v/>
      </c>
      <c r="D57" s="216" t="str">
        <f t="shared" ref="D57:BO57" si="4">IF(AND(D7&lt;&gt;"",D7&gt;=0.75,D59=D60),D56,"")</f>
        <v/>
      </c>
      <c r="E57" s="216" t="str">
        <f t="shared" si="4"/>
        <v/>
      </c>
      <c r="F57" s="216" t="str">
        <f t="shared" si="4"/>
        <v/>
      </c>
      <c r="G57" s="216" t="str">
        <f t="shared" si="4"/>
        <v/>
      </c>
      <c r="H57" s="216" t="str">
        <f t="shared" si="4"/>
        <v/>
      </c>
      <c r="I57" s="216" t="str">
        <f t="shared" si="4"/>
        <v/>
      </c>
      <c r="J57" s="216" t="str">
        <f t="shared" si="4"/>
        <v/>
      </c>
      <c r="K57" s="216" t="str">
        <f t="shared" si="4"/>
        <v/>
      </c>
      <c r="L57" s="216" t="str">
        <f t="shared" si="4"/>
        <v/>
      </c>
      <c r="M57" s="216" t="str">
        <f t="shared" si="4"/>
        <v/>
      </c>
      <c r="N57" s="216" t="str">
        <f t="shared" si="4"/>
        <v/>
      </c>
      <c r="O57" s="216" t="str">
        <f t="shared" si="4"/>
        <v/>
      </c>
      <c r="P57" s="216" t="str">
        <f t="shared" si="4"/>
        <v/>
      </c>
      <c r="Q57" s="216" t="str">
        <f t="shared" si="4"/>
        <v/>
      </c>
      <c r="R57" s="216" t="str">
        <f t="shared" si="4"/>
        <v/>
      </c>
      <c r="S57" s="216" t="str">
        <f t="shared" si="4"/>
        <v/>
      </c>
      <c r="T57" s="216" t="str">
        <f t="shared" si="4"/>
        <v/>
      </c>
      <c r="U57" s="216" t="str">
        <f t="shared" si="4"/>
        <v/>
      </c>
      <c r="V57" s="216" t="str">
        <f t="shared" si="4"/>
        <v/>
      </c>
      <c r="W57" s="216" t="str">
        <f t="shared" si="4"/>
        <v/>
      </c>
      <c r="X57" s="216" t="str">
        <f t="shared" si="4"/>
        <v/>
      </c>
      <c r="Y57" s="216" t="str">
        <f t="shared" si="4"/>
        <v/>
      </c>
      <c r="Z57" s="216" t="str">
        <f t="shared" si="4"/>
        <v/>
      </c>
      <c r="AA57" s="216" t="str">
        <f t="shared" si="4"/>
        <v/>
      </c>
      <c r="AB57" s="216" t="str">
        <f t="shared" si="4"/>
        <v/>
      </c>
      <c r="AC57" s="216" t="str">
        <f t="shared" si="4"/>
        <v/>
      </c>
      <c r="AD57" s="216" t="str">
        <f t="shared" si="4"/>
        <v/>
      </c>
      <c r="AE57" s="216" t="str">
        <f t="shared" si="4"/>
        <v/>
      </c>
      <c r="AF57" s="216" t="str">
        <f t="shared" si="4"/>
        <v/>
      </c>
      <c r="AG57" s="216" t="str">
        <f t="shared" si="4"/>
        <v/>
      </c>
      <c r="AH57" s="216" t="str">
        <f t="shared" si="4"/>
        <v/>
      </c>
      <c r="AI57" s="216" t="str">
        <f t="shared" si="4"/>
        <v/>
      </c>
      <c r="AJ57" s="216" t="str">
        <f t="shared" si="4"/>
        <v/>
      </c>
      <c r="AK57" s="216" t="str">
        <f t="shared" si="4"/>
        <v/>
      </c>
      <c r="AL57" s="216" t="str">
        <f t="shared" si="4"/>
        <v/>
      </c>
      <c r="AM57" s="216" t="str">
        <f t="shared" si="4"/>
        <v/>
      </c>
      <c r="AN57" s="216" t="str">
        <f t="shared" si="4"/>
        <v/>
      </c>
      <c r="AO57" s="216" t="str">
        <f t="shared" si="4"/>
        <v/>
      </c>
      <c r="AP57" s="216" t="str">
        <f t="shared" si="4"/>
        <v/>
      </c>
      <c r="AQ57" s="216" t="str">
        <f t="shared" si="4"/>
        <v/>
      </c>
      <c r="AR57" s="216" t="str">
        <f t="shared" si="4"/>
        <v/>
      </c>
      <c r="AS57" s="216" t="str">
        <f t="shared" si="4"/>
        <v/>
      </c>
      <c r="AT57" s="216" t="str">
        <f t="shared" si="4"/>
        <v/>
      </c>
      <c r="AU57" s="216" t="str">
        <f t="shared" si="4"/>
        <v/>
      </c>
      <c r="AV57" s="216" t="str">
        <f t="shared" si="4"/>
        <v/>
      </c>
      <c r="AW57" s="216" t="str">
        <f t="shared" si="4"/>
        <v/>
      </c>
      <c r="AX57" s="216" t="str">
        <f t="shared" si="4"/>
        <v/>
      </c>
      <c r="AY57" s="216" t="str">
        <f t="shared" si="4"/>
        <v/>
      </c>
      <c r="AZ57" s="216" t="str">
        <f t="shared" si="4"/>
        <v/>
      </c>
      <c r="BA57" s="216" t="str">
        <f t="shared" si="4"/>
        <v/>
      </c>
      <c r="BB57" s="216" t="str">
        <f t="shared" si="4"/>
        <v/>
      </c>
      <c r="BC57" s="216" t="str">
        <f t="shared" si="4"/>
        <v/>
      </c>
      <c r="BD57" s="216" t="str">
        <f t="shared" si="4"/>
        <v/>
      </c>
      <c r="BE57" s="216" t="str">
        <f t="shared" si="4"/>
        <v/>
      </c>
      <c r="BF57" s="216" t="str">
        <f t="shared" si="4"/>
        <v/>
      </c>
      <c r="BG57" s="216" t="str">
        <f t="shared" si="4"/>
        <v/>
      </c>
      <c r="BH57" s="216" t="str">
        <f t="shared" si="4"/>
        <v/>
      </c>
      <c r="BI57" s="216" t="str">
        <f t="shared" si="4"/>
        <v/>
      </c>
      <c r="BJ57" s="216" t="str">
        <f t="shared" si="4"/>
        <v/>
      </c>
      <c r="BK57" s="216" t="str">
        <f t="shared" si="4"/>
        <v/>
      </c>
      <c r="BL57" s="216" t="str">
        <f t="shared" si="4"/>
        <v/>
      </c>
      <c r="BM57" s="216" t="str">
        <f t="shared" si="4"/>
        <v/>
      </c>
      <c r="BN57" s="216" t="str">
        <f t="shared" si="4"/>
        <v/>
      </c>
      <c r="BO57" s="216" t="str">
        <f t="shared" si="4"/>
        <v/>
      </c>
      <c r="BP57" s="216" t="str">
        <f t="shared" ref="BP57:CX57" si="5">IF(AND(BP7&lt;&gt;"",BP7&gt;=0.75,BP59=BP60),BP56,"")</f>
        <v/>
      </c>
      <c r="BQ57" s="216" t="str">
        <f t="shared" si="5"/>
        <v/>
      </c>
      <c r="BR57" s="216" t="str">
        <f t="shared" si="5"/>
        <v/>
      </c>
      <c r="BS57" s="216" t="str">
        <f t="shared" si="5"/>
        <v/>
      </c>
      <c r="BT57" s="216" t="str">
        <f t="shared" si="5"/>
        <v/>
      </c>
      <c r="BU57" s="216" t="str">
        <f t="shared" si="5"/>
        <v/>
      </c>
      <c r="BV57" s="216" t="str">
        <f t="shared" si="5"/>
        <v/>
      </c>
      <c r="BW57" s="216" t="str">
        <f t="shared" si="5"/>
        <v/>
      </c>
      <c r="BX57" s="216" t="str">
        <f t="shared" si="5"/>
        <v/>
      </c>
      <c r="BY57" s="216" t="str">
        <f t="shared" si="5"/>
        <v/>
      </c>
      <c r="BZ57" s="216" t="str">
        <f t="shared" si="5"/>
        <v/>
      </c>
      <c r="CA57" s="216" t="str">
        <f t="shared" si="5"/>
        <v/>
      </c>
      <c r="CB57" s="216" t="str">
        <f t="shared" si="5"/>
        <v/>
      </c>
      <c r="CC57" s="216" t="str">
        <f t="shared" si="5"/>
        <v/>
      </c>
      <c r="CD57" s="216" t="str">
        <f t="shared" si="5"/>
        <v/>
      </c>
      <c r="CE57" s="216" t="str">
        <f t="shared" si="5"/>
        <v/>
      </c>
      <c r="CF57" s="216" t="str">
        <f t="shared" si="5"/>
        <v/>
      </c>
      <c r="CG57" s="216" t="str">
        <f t="shared" si="5"/>
        <v/>
      </c>
      <c r="CH57" s="216" t="str">
        <f t="shared" si="5"/>
        <v/>
      </c>
      <c r="CI57" s="216" t="str">
        <f t="shared" si="5"/>
        <v/>
      </c>
      <c r="CJ57" s="216" t="str">
        <f t="shared" si="5"/>
        <v/>
      </c>
      <c r="CK57" s="216" t="str">
        <f t="shared" si="5"/>
        <v/>
      </c>
      <c r="CL57" s="216" t="str">
        <f t="shared" si="5"/>
        <v/>
      </c>
      <c r="CM57" s="216" t="str">
        <f t="shared" si="5"/>
        <v/>
      </c>
      <c r="CN57" s="216" t="str">
        <f t="shared" si="5"/>
        <v/>
      </c>
      <c r="CO57" s="216" t="str">
        <f t="shared" si="5"/>
        <v/>
      </c>
      <c r="CP57" s="216" t="str">
        <f t="shared" si="5"/>
        <v/>
      </c>
      <c r="CQ57" s="216" t="str">
        <f t="shared" si="5"/>
        <v/>
      </c>
      <c r="CR57" s="216" t="str">
        <f t="shared" si="5"/>
        <v/>
      </c>
      <c r="CS57" s="216" t="str">
        <f t="shared" si="5"/>
        <v/>
      </c>
      <c r="CT57" s="216" t="str">
        <f t="shared" si="5"/>
        <v/>
      </c>
      <c r="CU57" s="216" t="str">
        <f t="shared" si="5"/>
        <v/>
      </c>
      <c r="CV57" s="216" t="str">
        <f t="shared" si="5"/>
        <v/>
      </c>
      <c r="CW57" s="216" t="str">
        <f t="shared" si="5"/>
        <v/>
      </c>
      <c r="CX57" s="216" t="str">
        <f t="shared" si="5"/>
        <v/>
      </c>
    </row>
    <row r="58" spans="1:102" x14ac:dyDescent="0.3">
      <c r="B58" s="143" t="s">
        <v>334</v>
      </c>
      <c r="C58" s="216">
        <f t="shared" ref="C58:AH58" si="6">C6</f>
        <v>0</v>
      </c>
      <c r="D58" s="216">
        <f t="shared" si="6"/>
        <v>0</v>
      </c>
      <c r="E58" s="216">
        <f t="shared" si="6"/>
        <v>0</v>
      </c>
      <c r="F58" s="216">
        <f t="shared" si="6"/>
        <v>0</v>
      </c>
      <c r="G58" s="216">
        <f t="shared" si="6"/>
        <v>0</v>
      </c>
      <c r="H58" s="216">
        <f t="shared" si="6"/>
        <v>0</v>
      </c>
      <c r="I58" s="216">
        <f t="shared" si="6"/>
        <v>0</v>
      </c>
      <c r="J58" s="216">
        <f t="shared" si="6"/>
        <v>0</v>
      </c>
      <c r="K58" s="216">
        <f t="shared" si="6"/>
        <v>0</v>
      </c>
      <c r="L58" s="216">
        <f t="shared" si="6"/>
        <v>0</v>
      </c>
      <c r="M58" s="216">
        <f t="shared" si="6"/>
        <v>0</v>
      </c>
      <c r="N58" s="216">
        <f t="shared" si="6"/>
        <v>0</v>
      </c>
      <c r="O58" s="216">
        <f t="shared" si="6"/>
        <v>0</v>
      </c>
      <c r="P58" s="216">
        <f t="shared" si="6"/>
        <v>0</v>
      </c>
      <c r="Q58" s="216">
        <f t="shared" si="6"/>
        <v>0</v>
      </c>
      <c r="R58" s="216">
        <f t="shared" si="6"/>
        <v>0</v>
      </c>
      <c r="S58" s="216">
        <f t="shared" si="6"/>
        <v>0</v>
      </c>
      <c r="T58" s="216">
        <f t="shared" si="6"/>
        <v>0</v>
      </c>
      <c r="U58" s="216">
        <f t="shared" si="6"/>
        <v>0</v>
      </c>
      <c r="V58" s="216">
        <f t="shared" si="6"/>
        <v>0</v>
      </c>
      <c r="W58" s="216">
        <f t="shared" si="6"/>
        <v>0</v>
      </c>
      <c r="X58" s="216">
        <f t="shared" si="6"/>
        <v>0</v>
      </c>
      <c r="Y58" s="216">
        <f t="shared" si="6"/>
        <v>0</v>
      </c>
      <c r="Z58" s="216">
        <f t="shared" si="6"/>
        <v>0</v>
      </c>
      <c r="AA58" s="216">
        <f t="shared" si="6"/>
        <v>0</v>
      </c>
      <c r="AB58" s="216">
        <f t="shared" si="6"/>
        <v>0</v>
      </c>
      <c r="AC58" s="216">
        <f t="shared" si="6"/>
        <v>0</v>
      </c>
      <c r="AD58" s="216">
        <f t="shared" si="6"/>
        <v>0</v>
      </c>
      <c r="AE58" s="216">
        <f t="shared" si="6"/>
        <v>0</v>
      </c>
      <c r="AF58" s="216">
        <f t="shared" si="6"/>
        <v>0</v>
      </c>
      <c r="AG58" s="216">
        <f t="shared" si="6"/>
        <v>0</v>
      </c>
      <c r="AH58" s="216">
        <f t="shared" si="6"/>
        <v>0</v>
      </c>
      <c r="AI58" s="216">
        <f t="shared" ref="AI58:BN58" si="7">AI6</f>
        <v>0</v>
      </c>
      <c r="AJ58" s="216">
        <f t="shared" si="7"/>
        <v>0</v>
      </c>
      <c r="AK58" s="216">
        <f t="shared" si="7"/>
        <v>0</v>
      </c>
      <c r="AL58" s="216">
        <f t="shared" si="7"/>
        <v>0</v>
      </c>
      <c r="AM58" s="216">
        <f t="shared" si="7"/>
        <v>0</v>
      </c>
      <c r="AN58" s="216">
        <f t="shared" si="7"/>
        <v>0</v>
      </c>
      <c r="AO58" s="216">
        <f t="shared" si="7"/>
        <v>0</v>
      </c>
      <c r="AP58" s="216">
        <f t="shared" si="7"/>
        <v>0</v>
      </c>
      <c r="AQ58" s="216">
        <f t="shared" si="7"/>
        <v>0</v>
      </c>
      <c r="AR58" s="216">
        <f t="shared" si="7"/>
        <v>0</v>
      </c>
      <c r="AS58" s="216">
        <f t="shared" si="7"/>
        <v>0</v>
      </c>
      <c r="AT58" s="216">
        <f t="shared" si="7"/>
        <v>0</v>
      </c>
      <c r="AU58" s="216">
        <f t="shared" si="7"/>
        <v>0</v>
      </c>
      <c r="AV58" s="216">
        <f t="shared" si="7"/>
        <v>0</v>
      </c>
      <c r="AW58" s="216">
        <f t="shared" si="7"/>
        <v>0</v>
      </c>
      <c r="AX58" s="216">
        <f t="shared" si="7"/>
        <v>0</v>
      </c>
      <c r="AY58" s="216">
        <f t="shared" si="7"/>
        <v>0</v>
      </c>
      <c r="AZ58" s="216">
        <f t="shared" si="7"/>
        <v>0</v>
      </c>
      <c r="BA58" s="216">
        <f t="shared" si="7"/>
        <v>0</v>
      </c>
      <c r="BB58" s="216">
        <f t="shared" si="7"/>
        <v>0</v>
      </c>
      <c r="BC58" s="216">
        <f t="shared" si="7"/>
        <v>0</v>
      </c>
      <c r="BD58" s="216">
        <f t="shared" si="7"/>
        <v>0</v>
      </c>
      <c r="BE58" s="216">
        <f t="shared" si="7"/>
        <v>0</v>
      </c>
      <c r="BF58" s="216">
        <f t="shared" si="7"/>
        <v>0</v>
      </c>
      <c r="BG58" s="216">
        <f t="shared" si="7"/>
        <v>0</v>
      </c>
      <c r="BH58" s="216">
        <f t="shared" si="7"/>
        <v>0</v>
      </c>
      <c r="BI58" s="216">
        <f t="shared" si="7"/>
        <v>0</v>
      </c>
      <c r="BJ58" s="216">
        <f t="shared" si="7"/>
        <v>0</v>
      </c>
      <c r="BK58" s="216">
        <f t="shared" si="7"/>
        <v>0</v>
      </c>
      <c r="BL58" s="216">
        <f t="shared" si="7"/>
        <v>0</v>
      </c>
      <c r="BM58" s="216">
        <f t="shared" si="7"/>
        <v>0</v>
      </c>
      <c r="BN58" s="216">
        <f t="shared" si="7"/>
        <v>0</v>
      </c>
      <c r="BO58" s="216">
        <f t="shared" ref="BO58:CX58" si="8">BO6</f>
        <v>0</v>
      </c>
      <c r="BP58" s="216">
        <f t="shared" si="8"/>
        <v>0</v>
      </c>
      <c r="BQ58" s="216">
        <f t="shared" si="8"/>
        <v>0</v>
      </c>
      <c r="BR58" s="216">
        <f t="shared" si="8"/>
        <v>0</v>
      </c>
      <c r="BS58" s="216">
        <f t="shared" si="8"/>
        <v>0</v>
      </c>
      <c r="BT58" s="216">
        <f t="shared" si="8"/>
        <v>0</v>
      </c>
      <c r="BU58" s="216">
        <f t="shared" si="8"/>
        <v>0</v>
      </c>
      <c r="BV58" s="216">
        <f t="shared" si="8"/>
        <v>0</v>
      </c>
      <c r="BW58" s="216">
        <f t="shared" si="8"/>
        <v>0</v>
      </c>
      <c r="BX58" s="216">
        <f t="shared" si="8"/>
        <v>0</v>
      </c>
      <c r="BY58" s="216">
        <f t="shared" si="8"/>
        <v>0</v>
      </c>
      <c r="BZ58" s="216">
        <f t="shared" si="8"/>
        <v>0</v>
      </c>
      <c r="CA58" s="216">
        <f t="shared" si="8"/>
        <v>0</v>
      </c>
      <c r="CB58" s="216">
        <f t="shared" si="8"/>
        <v>0</v>
      </c>
      <c r="CC58" s="216">
        <f t="shared" si="8"/>
        <v>0</v>
      </c>
      <c r="CD58" s="216">
        <f t="shared" si="8"/>
        <v>0</v>
      </c>
      <c r="CE58" s="216">
        <f t="shared" si="8"/>
        <v>0</v>
      </c>
      <c r="CF58" s="216">
        <f t="shared" si="8"/>
        <v>0</v>
      </c>
      <c r="CG58" s="216">
        <f t="shared" si="8"/>
        <v>0</v>
      </c>
      <c r="CH58" s="216">
        <f t="shared" si="8"/>
        <v>0</v>
      </c>
      <c r="CI58" s="216">
        <f t="shared" si="8"/>
        <v>0</v>
      </c>
      <c r="CJ58" s="216">
        <f t="shared" si="8"/>
        <v>0</v>
      </c>
      <c r="CK58" s="216">
        <f t="shared" si="8"/>
        <v>0</v>
      </c>
      <c r="CL58" s="216">
        <f t="shared" si="8"/>
        <v>0</v>
      </c>
      <c r="CM58" s="216">
        <f t="shared" si="8"/>
        <v>0</v>
      </c>
      <c r="CN58" s="216">
        <f t="shared" si="8"/>
        <v>0</v>
      </c>
      <c r="CO58" s="216">
        <f t="shared" si="8"/>
        <v>0</v>
      </c>
      <c r="CP58" s="216">
        <f t="shared" si="8"/>
        <v>0</v>
      </c>
      <c r="CQ58" s="216">
        <f t="shared" si="8"/>
        <v>0</v>
      </c>
      <c r="CR58" s="216">
        <f t="shared" si="8"/>
        <v>0</v>
      </c>
      <c r="CS58" s="216">
        <f t="shared" si="8"/>
        <v>0</v>
      </c>
      <c r="CT58" s="216">
        <f t="shared" si="8"/>
        <v>0</v>
      </c>
      <c r="CU58" s="216">
        <f t="shared" si="8"/>
        <v>0</v>
      </c>
      <c r="CV58" s="216">
        <f t="shared" si="8"/>
        <v>0</v>
      </c>
      <c r="CW58" s="216">
        <f t="shared" si="8"/>
        <v>0</v>
      </c>
      <c r="CX58" s="216">
        <f t="shared" si="8"/>
        <v>0</v>
      </c>
    </row>
    <row r="59" spans="1:102" x14ac:dyDescent="0.3">
      <c r="B59" s="143" t="s">
        <v>360</v>
      </c>
      <c r="C59" s="216" t="str">
        <f>IF(C6&gt;=1,CHOOSE(C6,6,4,5,4,5,4,4,5),"")</f>
        <v/>
      </c>
      <c r="D59" s="216" t="str">
        <f t="shared" ref="D59:BO59" si="9">IF(D6&gt;=1,CHOOSE(D6,6,4,5,4,5,4,4,5),"")</f>
        <v/>
      </c>
      <c r="E59" s="216" t="str">
        <f t="shared" si="9"/>
        <v/>
      </c>
      <c r="F59" s="216" t="str">
        <f t="shared" si="9"/>
        <v/>
      </c>
      <c r="G59" s="216" t="str">
        <f t="shared" si="9"/>
        <v/>
      </c>
      <c r="H59" s="216" t="str">
        <f t="shared" si="9"/>
        <v/>
      </c>
      <c r="I59" s="216" t="str">
        <f t="shared" si="9"/>
        <v/>
      </c>
      <c r="J59" s="216" t="str">
        <f t="shared" si="9"/>
        <v/>
      </c>
      <c r="K59" s="216" t="str">
        <f t="shared" si="9"/>
        <v/>
      </c>
      <c r="L59" s="216" t="str">
        <f t="shared" si="9"/>
        <v/>
      </c>
      <c r="M59" s="216" t="str">
        <f t="shared" si="9"/>
        <v/>
      </c>
      <c r="N59" s="216" t="str">
        <f t="shared" si="9"/>
        <v/>
      </c>
      <c r="O59" s="216" t="str">
        <f t="shared" si="9"/>
        <v/>
      </c>
      <c r="P59" s="216" t="str">
        <f t="shared" si="9"/>
        <v/>
      </c>
      <c r="Q59" s="216" t="str">
        <f t="shared" si="9"/>
        <v/>
      </c>
      <c r="R59" s="216" t="str">
        <f t="shared" si="9"/>
        <v/>
      </c>
      <c r="S59" s="216" t="str">
        <f t="shared" si="9"/>
        <v/>
      </c>
      <c r="T59" s="216" t="str">
        <f t="shared" si="9"/>
        <v/>
      </c>
      <c r="U59" s="216" t="str">
        <f t="shared" si="9"/>
        <v/>
      </c>
      <c r="V59" s="216" t="str">
        <f t="shared" si="9"/>
        <v/>
      </c>
      <c r="W59" s="216" t="str">
        <f t="shared" si="9"/>
        <v/>
      </c>
      <c r="X59" s="216" t="str">
        <f t="shared" si="9"/>
        <v/>
      </c>
      <c r="Y59" s="216" t="str">
        <f t="shared" si="9"/>
        <v/>
      </c>
      <c r="Z59" s="216" t="str">
        <f t="shared" si="9"/>
        <v/>
      </c>
      <c r="AA59" s="216" t="str">
        <f t="shared" si="9"/>
        <v/>
      </c>
      <c r="AB59" s="216" t="str">
        <f t="shared" si="9"/>
        <v/>
      </c>
      <c r="AC59" s="216" t="str">
        <f t="shared" si="9"/>
        <v/>
      </c>
      <c r="AD59" s="216" t="str">
        <f t="shared" si="9"/>
        <v/>
      </c>
      <c r="AE59" s="216" t="str">
        <f t="shared" si="9"/>
        <v/>
      </c>
      <c r="AF59" s="216" t="str">
        <f t="shared" si="9"/>
        <v/>
      </c>
      <c r="AG59" s="216" t="str">
        <f t="shared" si="9"/>
        <v/>
      </c>
      <c r="AH59" s="216" t="str">
        <f t="shared" si="9"/>
        <v/>
      </c>
      <c r="AI59" s="216" t="str">
        <f t="shared" si="9"/>
        <v/>
      </c>
      <c r="AJ59" s="216" t="str">
        <f t="shared" si="9"/>
        <v/>
      </c>
      <c r="AK59" s="216" t="str">
        <f t="shared" si="9"/>
        <v/>
      </c>
      <c r="AL59" s="216" t="str">
        <f t="shared" si="9"/>
        <v/>
      </c>
      <c r="AM59" s="216" t="str">
        <f t="shared" si="9"/>
        <v/>
      </c>
      <c r="AN59" s="216" t="str">
        <f t="shared" si="9"/>
        <v/>
      </c>
      <c r="AO59" s="216" t="str">
        <f t="shared" si="9"/>
        <v/>
      </c>
      <c r="AP59" s="216" t="str">
        <f t="shared" si="9"/>
        <v/>
      </c>
      <c r="AQ59" s="216" t="str">
        <f t="shared" si="9"/>
        <v/>
      </c>
      <c r="AR59" s="216" t="str">
        <f t="shared" si="9"/>
        <v/>
      </c>
      <c r="AS59" s="216" t="str">
        <f t="shared" si="9"/>
        <v/>
      </c>
      <c r="AT59" s="216" t="str">
        <f t="shared" si="9"/>
        <v/>
      </c>
      <c r="AU59" s="216" t="str">
        <f t="shared" si="9"/>
        <v/>
      </c>
      <c r="AV59" s="216" t="str">
        <f t="shared" si="9"/>
        <v/>
      </c>
      <c r="AW59" s="216" t="str">
        <f t="shared" si="9"/>
        <v/>
      </c>
      <c r="AX59" s="216" t="str">
        <f t="shared" si="9"/>
        <v/>
      </c>
      <c r="AY59" s="216" t="str">
        <f t="shared" si="9"/>
        <v/>
      </c>
      <c r="AZ59" s="216" t="str">
        <f t="shared" si="9"/>
        <v/>
      </c>
      <c r="BA59" s="216" t="str">
        <f t="shared" si="9"/>
        <v/>
      </c>
      <c r="BB59" s="216" t="str">
        <f t="shared" si="9"/>
        <v/>
      </c>
      <c r="BC59" s="216" t="str">
        <f t="shared" si="9"/>
        <v/>
      </c>
      <c r="BD59" s="216" t="str">
        <f t="shared" si="9"/>
        <v/>
      </c>
      <c r="BE59" s="216" t="str">
        <f t="shared" si="9"/>
        <v/>
      </c>
      <c r="BF59" s="216" t="str">
        <f t="shared" si="9"/>
        <v/>
      </c>
      <c r="BG59" s="216" t="str">
        <f t="shared" si="9"/>
        <v/>
      </c>
      <c r="BH59" s="216" t="str">
        <f t="shared" si="9"/>
        <v/>
      </c>
      <c r="BI59" s="216" t="str">
        <f t="shared" si="9"/>
        <v/>
      </c>
      <c r="BJ59" s="216" t="str">
        <f t="shared" si="9"/>
        <v/>
      </c>
      <c r="BK59" s="216" t="str">
        <f t="shared" si="9"/>
        <v/>
      </c>
      <c r="BL59" s="216" t="str">
        <f t="shared" si="9"/>
        <v/>
      </c>
      <c r="BM59" s="216" t="str">
        <f t="shared" si="9"/>
        <v/>
      </c>
      <c r="BN59" s="216" t="str">
        <f t="shared" si="9"/>
        <v/>
      </c>
      <c r="BO59" s="216" t="str">
        <f t="shared" si="9"/>
        <v/>
      </c>
      <c r="BP59" s="216" t="str">
        <f t="shared" ref="BP59:CX59" si="10">IF(BP6&gt;=1,CHOOSE(BP6,6,4,5,4,5,4,4,5),"")</f>
        <v/>
      </c>
      <c r="BQ59" s="216" t="str">
        <f t="shared" si="10"/>
        <v/>
      </c>
      <c r="BR59" s="216" t="str">
        <f t="shared" si="10"/>
        <v/>
      </c>
      <c r="BS59" s="216" t="str">
        <f t="shared" si="10"/>
        <v/>
      </c>
      <c r="BT59" s="216" t="str">
        <f t="shared" si="10"/>
        <v/>
      </c>
      <c r="BU59" s="216" t="str">
        <f t="shared" si="10"/>
        <v/>
      </c>
      <c r="BV59" s="216" t="str">
        <f t="shared" si="10"/>
        <v/>
      </c>
      <c r="BW59" s="216" t="str">
        <f t="shared" si="10"/>
        <v/>
      </c>
      <c r="BX59" s="216" t="str">
        <f t="shared" si="10"/>
        <v/>
      </c>
      <c r="BY59" s="216" t="str">
        <f t="shared" si="10"/>
        <v/>
      </c>
      <c r="BZ59" s="216" t="str">
        <f t="shared" si="10"/>
        <v/>
      </c>
      <c r="CA59" s="216" t="str">
        <f t="shared" si="10"/>
        <v/>
      </c>
      <c r="CB59" s="216" t="str">
        <f t="shared" si="10"/>
        <v/>
      </c>
      <c r="CC59" s="216" t="str">
        <f t="shared" si="10"/>
        <v/>
      </c>
      <c r="CD59" s="216" t="str">
        <f t="shared" si="10"/>
        <v/>
      </c>
      <c r="CE59" s="216" t="str">
        <f t="shared" si="10"/>
        <v/>
      </c>
      <c r="CF59" s="216" t="str">
        <f t="shared" si="10"/>
        <v/>
      </c>
      <c r="CG59" s="216" t="str">
        <f t="shared" si="10"/>
        <v/>
      </c>
      <c r="CH59" s="216" t="str">
        <f t="shared" si="10"/>
        <v/>
      </c>
      <c r="CI59" s="216" t="str">
        <f t="shared" si="10"/>
        <v/>
      </c>
      <c r="CJ59" s="216" t="str">
        <f t="shared" si="10"/>
        <v/>
      </c>
      <c r="CK59" s="216" t="str">
        <f t="shared" si="10"/>
        <v/>
      </c>
      <c r="CL59" s="216" t="str">
        <f t="shared" si="10"/>
        <v/>
      </c>
      <c r="CM59" s="216" t="str">
        <f t="shared" si="10"/>
        <v/>
      </c>
      <c r="CN59" s="216" t="str">
        <f t="shared" si="10"/>
        <v/>
      </c>
      <c r="CO59" s="216" t="str">
        <f t="shared" si="10"/>
        <v/>
      </c>
      <c r="CP59" s="216" t="str">
        <f t="shared" si="10"/>
        <v/>
      </c>
      <c r="CQ59" s="216" t="str">
        <f t="shared" si="10"/>
        <v/>
      </c>
      <c r="CR59" s="216" t="str">
        <f t="shared" si="10"/>
        <v/>
      </c>
      <c r="CS59" s="216" t="str">
        <f t="shared" si="10"/>
        <v/>
      </c>
      <c r="CT59" s="216" t="str">
        <f t="shared" si="10"/>
        <v/>
      </c>
      <c r="CU59" s="216" t="str">
        <f t="shared" si="10"/>
        <v/>
      </c>
      <c r="CV59" s="216" t="str">
        <f t="shared" si="10"/>
        <v/>
      </c>
      <c r="CW59" s="216" t="str">
        <f t="shared" si="10"/>
        <v/>
      </c>
      <c r="CX59" s="216" t="str">
        <f t="shared" si="10"/>
        <v/>
      </c>
    </row>
    <row r="60" spans="1:102" x14ac:dyDescent="0.3">
      <c r="B60" s="143" t="s">
        <v>359</v>
      </c>
      <c r="C60" s="216" t="str">
        <f>IF(C6="","",CHOOSE(C6,COUNT(C10:C15),COUNT(C17:C20),COUNT(C22:C26),COUNT(C28:C31),COUNT(C33:C37),COUNT(C39:C42),COUNT(C44:C47),COUNT(C49:C53)))</f>
        <v/>
      </c>
      <c r="D60" s="216" t="str">
        <f t="shared" ref="D60:BO60" si="11">IF(D6="","",CHOOSE(D6,COUNT(D10:D15),COUNT(D17:D20),COUNT(D22:D26),COUNT(D28:D31),COUNT(D33:D37),COUNT(D39:D42),COUNT(D44:D47),COUNT(D49:D53)))</f>
        <v/>
      </c>
      <c r="E60" s="216" t="str">
        <f t="shared" si="11"/>
        <v/>
      </c>
      <c r="F60" s="216" t="str">
        <f t="shared" si="11"/>
        <v/>
      </c>
      <c r="G60" s="216" t="str">
        <f t="shared" si="11"/>
        <v/>
      </c>
      <c r="H60" s="216" t="str">
        <f t="shared" si="11"/>
        <v/>
      </c>
      <c r="I60" s="216" t="str">
        <f t="shared" si="11"/>
        <v/>
      </c>
      <c r="J60" s="216" t="str">
        <f t="shared" si="11"/>
        <v/>
      </c>
      <c r="K60" s="216" t="str">
        <f t="shared" si="11"/>
        <v/>
      </c>
      <c r="L60" s="216" t="str">
        <f t="shared" si="11"/>
        <v/>
      </c>
      <c r="M60" s="216" t="str">
        <f t="shared" si="11"/>
        <v/>
      </c>
      <c r="N60" s="216" t="str">
        <f t="shared" si="11"/>
        <v/>
      </c>
      <c r="O60" s="216" t="str">
        <f t="shared" si="11"/>
        <v/>
      </c>
      <c r="P60" s="216" t="str">
        <f t="shared" si="11"/>
        <v/>
      </c>
      <c r="Q60" s="216" t="str">
        <f t="shared" si="11"/>
        <v/>
      </c>
      <c r="R60" s="216" t="str">
        <f t="shared" si="11"/>
        <v/>
      </c>
      <c r="S60" s="216" t="str">
        <f t="shared" si="11"/>
        <v/>
      </c>
      <c r="T60" s="216" t="str">
        <f t="shared" si="11"/>
        <v/>
      </c>
      <c r="U60" s="216" t="str">
        <f t="shared" si="11"/>
        <v/>
      </c>
      <c r="V60" s="216" t="str">
        <f t="shared" si="11"/>
        <v/>
      </c>
      <c r="W60" s="216" t="str">
        <f t="shared" si="11"/>
        <v/>
      </c>
      <c r="X60" s="216" t="str">
        <f t="shared" si="11"/>
        <v/>
      </c>
      <c r="Y60" s="216" t="str">
        <f t="shared" si="11"/>
        <v/>
      </c>
      <c r="Z60" s="216" t="str">
        <f t="shared" si="11"/>
        <v/>
      </c>
      <c r="AA60" s="216" t="str">
        <f t="shared" si="11"/>
        <v/>
      </c>
      <c r="AB60" s="216" t="str">
        <f t="shared" si="11"/>
        <v/>
      </c>
      <c r="AC60" s="216" t="str">
        <f t="shared" si="11"/>
        <v/>
      </c>
      <c r="AD60" s="216" t="str">
        <f t="shared" si="11"/>
        <v/>
      </c>
      <c r="AE60" s="216" t="str">
        <f t="shared" si="11"/>
        <v/>
      </c>
      <c r="AF60" s="216" t="str">
        <f t="shared" si="11"/>
        <v/>
      </c>
      <c r="AG60" s="216" t="str">
        <f t="shared" si="11"/>
        <v/>
      </c>
      <c r="AH60" s="216" t="str">
        <f t="shared" si="11"/>
        <v/>
      </c>
      <c r="AI60" s="216" t="str">
        <f t="shared" si="11"/>
        <v/>
      </c>
      <c r="AJ60" s="216" t="str">
        <f t="shared" si="11"/>
        <v/>
      </c>
      <c r="AK60" s="216" t="str">
        <f t="shared" si="11"/>
        <v/>
      </c>
      <c r="AL60" s="216" t="str">
        <f t="shared" si="11"/>
        <v/>
      </c>
      <c r="AM60" s="216" t="str">
        <f t="shared" si="11"/>
        <v/>
      </c>
      <c r="AN60" s="216" t="str">
        <f t="shared" si="11"/>
        <v/>
      </c>
      <c r="AO60" s="216" t="str">
        <f t="shared" si="11"/>
        <v/>
      </c>
      <c r="AP60" s="216" t="str">
        <f t="shared" si="11"/>
        <v/>
      </c>
      <c r="AQ60" s="216" t="str">
        <f t="shared" si="11"/>
        <v/>
      </c>
      <c r="AR60" s="216" t="str">
        <f t="shared" si="11"/>
        <v/>
      </c>
      <c r="AS60" s="216" t="str">
        <f t="shared" si="11"/>
        <v/>
      </c>
      <c r="AT60" s="216" t="str">
        <f t="shared" si="11"/>
        <v/>
      </c>
      <c r="AU60" s="216" t="str">
        <f t="shared" si="11"/>
        <v/>
      </c>
      <c r="AV60" s="216" t="str">
        <f t="shared" si="11"/>
        <v/>
      </c>
      <c r="AW60" s="216" t="str">
        <f t="shared" si="11"/>
        <v/>
      </c>
      <c r="AX60" s="216" t="str">
        <f t="shared" si="11"/>
        <v/>
      </c>
      <c r="AY60" s="216" t="str">
        <f t="shared" si="11"/>
        <v/>
      </c>
      <c r="AZ60" s="216" t="str">
        <f t="shared" si="11"/>
        <v/>
      </c>
      <c r="BA60" s="216" t="str">
        <f t="shared" si="11"/>
        <v/>
      </c>
      <c r="BB60" s="216" t="str">
        <f t="shared" si="11"/>
        <v/>
      </c>
      <c r="BC60" s="216" t="str">
        <f t="shared" si="11"/>
        <v/>
      </c>
      <c r="BD60" s="216" t="str">
        <f t="shared" si="11"/>
        <v/>
      </c>
      <c r="BE60" s="216" t="str">
        <f t="shared" si="11"/>
        <v/>
      </c>
      <c r="BF60" s="216" t="str">
        <f t="shared" si="11"/>
        <v/>
      </c>
      <c r="BG60" s="216" t="str">
        <f t="shared" si="11"/>
        <v/>
      </c>
      <c r="BH60" s="216" t="str">
        <f t="shared" si="11"/>
        <v/>
      </c>
      <c r="BI60" s="216" t="str">
        <f t="shared" si="11"/>
        <v/>
      </c>
      <c r="BJ60" s="216" t="str">
        <f t="shared" si="11"/>
        <v/>
      </c>
      <c r="BK60" s="216" t="str">
        <f t="shared" si="11"/>
        <v/>
      </c>
      <c r="BL60" s="216" t="str">
        <f t="shared" si="11"/>
        <v/>
      </c>
      <c r="BM60" s="216" t="str">
        <f t="shared" si="11"/>
        <v/>
      </c>
      <c r="BN60" s="216" t="str">
        <f t="shared" si="11"/>
        <v/>
      </c>
      <c r="BO60" s="216" t="str">
        <f t="shared" si="11"/>
        <v/>
      </c>
      <c r="BP60" s="216" t="str">
        <f t="shared" ref="BP60:CX60" si="12">IF(BP6="","",CHOOSE(BP6,COUNT(BP10:BP15),COUNT(BP17:BP20),COUNT(BP22:BP26),COUNT(BP28:BP31),COUNT(BP33:BP37),COUNT(BP39:BP42),COUNT(BP44:BP47),COUNT(BP49:BP53)))</f>
        <v/>
      </c>
      <c r="BQ60" s="216" t="str">
        <f t="shared" si="12"/>
        <v/>
      </c>
      <c r="BR60" s="216" t="str">
        <f t="shared" si="12"/>
        <v/>
      </c>
      <c r="BS60" s="216" t="str">
        <f t="shared" si="12"/>
        <v/>
      </c>
      <c r="BT60" s="216" t="str">
        <f t="shared" si="12"/>
        <v/>
      </c>
      <c r="BU60" s="216" t="str">
        <f t="shared" si="12"/>
        <v/>
      </c>
      <c r="BV60" s="216" t="str">
        <f t="shared" si="12"/>
        <v/>
      </c>
      <c r="BW60" s="216" t="str">
        <f t="shared" si="12"/>
        <v/>
      </c>
      <c r="BX60" s="216" t="str">
        <f t="shared" si="12"/>
        <v/>
      </c>
      <c r="BY60" s="216" t="str">
        <f t="shared" si="12"/>
        <v/>
      </c>
      <c r="BZ60" s="216" t="str">
        <f t="shared" si="12"/>
        <v/>
      </c>
      <c r="CA60" s="216" t="str">
        <f t="shared" si="12"/>
        <v/>
      </c>
      <c r="CB60" s="216" t="str">
        <f t="shared" si="12"/>
        <v/>
      </c>
      <c r="CC60" s="216" t="str">
        <f t="shared" si="12"/>
        <v/>
      </c>
      <c r="CD60" s="216" t="str">
        <f t="shared" si="12"/>
        <v/>
      </c>
      <c r="CE60" s="216" t="str">
        <f t="shared" si="12"/>
        <v/>
      </c>
      <c r="CF60" s="216" t="str">
        <f t="shared" si="12"/>
        <v/>
      </c>
      <c r="CG60" s="216" t="str">
        <f t="shared" si="12"/>
        <v/>
      </c>
      <c r="CH60" s="216" t="str">
        <f t="shared" si="12"/>
        <v/>
      </c>
      <c r="CI60" s="216" t="str">
        <f t="shared" si="12"/>
        <v/>
      </c>
      <c r="CJ60" s="216" t="str">
        <f t="shared" si="12"/>
        <v/>
      </c>
      <c r="CK60" s="216" t="str">
        <f t="shared" si="12"/>
        <v/>
      </c>
      <c r="CL60" s="216" t="str">
        <f t="shared" si="12"/>
        <v/>
      </c>
      <c r="CM60" s="216" t="str">
        <f t="shared" si="12"/>
        <v/>
      </c>
      <c r="CN60" s="216" t="str">
        <f t="shared" si="12"/>
        <v/>
      </c>
      <c r="CO60" s="216" t="str">
        <f t="shared" si="12"/>
        <v/>
      </c>
      <c r="CP60" s="216" t="str">
        <f t="shared" si="12"/>
        <v/>
      </c>
      <c r="CQ60" s="216" t="str">
        <f t="shared" si="12"/>
        <v/>
      </c>
      <c r="CR60" s="216" t="str">
        <f t="shared" si="12"/>
        <v/>
      </c>
      <c r="CS60" s="216" t="str">
        <f t="shared" si="12"/>
        <v/>
      </c>
      <c r="CT60" s="216" t="str">
        <f t="shared" si="12"/>
        <v/>
      </c>
      <c r="CU60" s="216" t="str">
        <f t="shared" si="12"/>
        <v/>
      </c>
      <c r="CV60" s="216" t="str">
        <f t="shared" si="12"/>
        <v/>
      </c>
      <c r="CW60" s="216" t="str">
        <f t="shared" si="12"/>
        <v/>
      </c>
      <c r="CX60" s="216" t="str">
        <f t="shared" si="12"/>
        <v/>
      </c>
    </row>
    <row r="61" spans="1:102" x14ac:dyDescent="0.3">
      <c r="G61" s="216" t="s">
        <v>246</v>
      </c>
      <c r="H61" s="216">
        <v>1</v>
      </c>
      <c r="I61" s="216">
        <v>2</v>
      </c>
      <c r="J61" s="216">
        <v>3</v>
      </c>
      <c r="K61" s="216">
        <v>4</v>
      </c>
      <c r="L61" s="216">
        <v>5</v>
      </c>
      <c r="M61" s="216">
        <v>6</v>
      </c>
      <c r="N61" s="216">
        <v>7</v>
      </c>
      <c r="O61" s="216">
        <v>8</v>
      </c>
    </row>
    <row r="62" spans="1:102" x14ac:dyDescent="0.3">
      <c r="G62" s="206" t="s">
        <v>247</v>
      </c>
      <c r="H62" s="216">
        <f>COUNTIF($C$57:$CX$57,H61)</f>
        <v>0</v>
      </c>
      <c r="I62" s="216">
        <f t="shared" ref="I62:O62" si="13">COUNTIF($C$57:$CX$57,I61)</f>
        <v>0</v>
      </c>
      <c r="J62" s="216">
        <f t="shared" si="13"/>
        <v>0</v>
      </c>
      <c r="K62" s="216">
        <f t="shared" si="13"/>
        <v>0</v>
      </c>
      <c r="L62" s="216">
        <f t="shared" si="13"/>
        <v>0</v>
      </c>
      <c r="M62" s="216">
        <f t="shared" si="13"/>
        <v>0</v>
      </c>
      <c r="N62" s="216">
        <f t="shared" si="13"/>
        <v>0</v>
      </c>
      <c r="O62" s="216">
        <f t="shared" si="13"/>
        <v>0</v>
      </c>
    </row>
    <row r="63" spans="1:102" x14ac:dyDescent="0.3">
      <c r="G63" s="206" t="s">
        <v>361</v>
      </c>
      <c r="H63" s="216">
        <f>COUNTIF($C$56:$CX$56,H61)</f>
        <v>0</v>
      </c>
      <c r="I63" s="216">
        <f t="shared" ref="I63:O63" si="14">COUNTIF($C$56:$CX$56,I61)</f>
        <v>0</v>
      </c>
      <c r="J63" s="216">
        <f t="shared" si="14"/>
        <v>0</v>
      </c>
      <c r="K63" s="216">
        <f t="shared" si="14"/>
        <v>0</v>
      </c>
      <c r="L63" s="216">
        <f t="shared" si="14"/>
        <v>0</v>
      </c>
      <c r="M63" s="216">
        <f t="shared" si="14"/>
        <v>0</v>
      </c>
      <c r="N63" s="216">
        <f t="shared" si="14"/>
        <v>0</v>
      </c>
      <c r="O63" s="216">
        <f t="shared" si="14"/>
        <v>0</v>
      </c>
    </row>
    <row r="64" spans="1:102" x14ac:dyDescent="0.3">
      <c r="B64" s="220" t="s">
        <v>202</v>
      </c>
    </row>
    <row r="65" spans="1:144" ht="28" x14ac:dyDescent="0.3">
      <c r="A65" s="221">
        <v>100</v>
      </c>
      <c r="B65" s="222" t="s">
        <v>187</v>
      </c>
    </row>
    <row r="66" spans="1:144" ht="28" x14ac:dyDescent="0.3">
      <c r="A66" s="221">
        <v>90</v>
      </c>
      <c r="B66" s="222" t="s">
        <v>188</v>
      </c>
    </row>
    <row r="67" spans="1:144" ht="28" x14ac:dyDescent="0.3">
      <c r="A67" s="221">
        <v>80</v>
      </c>
      <c r="B67" s="222" t="s">
        <v>189</v>
      </c>
    </row>
    <row r="68" spans="1:144" ht="28" x14ac:dyDescent="0.3">
      <c r="A68" s="221">
        <v>70</v>
      </c>
      <c r="B68" s="222" t="s">
        <v>190</v>
      </c>
    </row>
    <row r="69" spans="1:144" x14ac:dyDescent="0.3">
      <c r="A69" s="221">
        <v>60</v>
      </c>
      <c r="B69" s="222" t="s">
        <v>191</v>
      </c>
    </row>
    <row r="70" spans="1:144" ht="28" x14ac:dyDescent="0.3">
      <c r="A70" s="221">
        <v>50</v>
      </c>
      <c r="B70" s="222" t="s">
        <v>192</v>
      </c>
    </row>
    <row r="71" spans="1:144" ht="28" x14ac:dyDescent="0.3">
      <c r="A71" s="221">
        <v>40</v>
      </c>
      <c r="B71" s="222" t="s">
        <v>193</v>
      </c>
    </row>
    <row r="72" spans="1:144" ht="28" x14ac:dyDescent="0.3">
      <c r="A72" s="221">
        <v>30</v>
      </c>
      <c r="B72" s="222" t="s">
        <v>194</v>
      </c>
    </row>
    <row r="73" spans="1:144" s="216" customFormat="1" ht="28" x14ac:dyDescent="0.3">
      <c r="A73" s="221">
        <v>20</v>
      </c>
      <c r="B73" s="222" t="s">
        <v>195</v>
      </c>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row>
    <row r="74" spans="1:144" s="216" customFormat="1" x14ac:dyDescent="0.3">
      <c r="A74" s="221">
        <v>10</v>
      </c>
      <c r="B74" s="222" t="s">
        <v>196</v>
      </c>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row>
  </sheetData>
  <sheetProtection password="CFB0" sheet="1" objects="1" scenarios="1"/>
  <conditionalFormatting sqref="C10:CX15">
    <cfRule type="expression" dxfId="9" priority="13">
      <formula>C$6=1</formula>
    </cfRule>
  </conditionalFormatting>
  <conditionalFormatting sqref="C17:CX20">
    <cfRule type="expression" dxfId="8" priority="12">
      <formula>C$6=2</formula>
    </cfRule>
  </conditionalFormatting>
  <conditionalFormatting sqref="C22:CX26">
    <cfRule type="expression" dxfId="7" priority="11">
      <formula>C$6=3</formula>
    </cfRule>
  </conditionalFormatting>
  <conditionalFormatting sqref="C28:CX31">
    <cfRule type="expression" dxfId="6" priority="10">
      <formula>C$6=4</formula>
    </cfRule>
  </conditionalFormatting>
  <conditionalFormatting sqref="C33:CX37">
    <cfRule type="expression" dxfId="5" priority="9">
      <formula>C$6=5</formula>
    </cfRule>
  </conditionalFormatting>
  <conditionalFormatting sqref="C39:CX42">
    <cfRule type="expression" dxfId="4" priority="8">
      <formula>C$6=6</formula>
    </cfRule>
  </conditionalFormatting>
  <conditionalFormatting sqref="C7:CX7">
    <cfRule type="expression" dxfId="3" priority="79">
      <formula>AND(COUNT(C10:C42)&gt;0,C7&lt;0.75)</formula>
    </cfRule>
  </conditionalFormatting>
  <conditionalFormatting sqref="C44:CX47">
    <cfRule type="expression" dxfId="2" priority="6">
      <formula>C$6=7</formula>
    </cfRule>
  </conditionalFormatting>
  <conditionalFormatting sqref="C49:CX53">
    <cfRule type="expression" dxfId="1" priority="4">
      <formula>C$6=8</formula>
    </cfRule>
  </conditionalFormatting>
  <conditionalFormatting sqref="C60:CX60">
    <cfRule type="expression" dxfId="0" priority="1">
      <formula>AND(C$6&lt;&gt;"",C$57="")</formula>
    </cfRule>
  </conditionalFormatting>
  <dataValidations count="10">
    <dataValidation type="list" allowBlank="1" showInputMessage="1" showErrorMessage="1" error="Enter or check session number in Row 6 above." sqref="C28:CX31" xr:uid="{3B364188-E484-4B5C-85AD-FAC158D88D42}">
      <formula1>IF(C$58=4,SCORE,refuse8)</formula1>
    </dataValidation>
    <dataValidation type="list" allowBlank="1" showInputMessage="1" showErrorMessage="1" error="Enter or check session number in Row 6 above." sqref="C22:CX26" xr:uid="{9D4760D8-9FD5-4B9E-8545-25779BE11D7F}">
      <formula1>IF(C$58=3,SCORE,refuse8)</formula1>
    </dataValidation>
    <dataValidation type="date" allowBlank="1" showInputMessage="1" showErrorMessage="1" sqref="C4:CX4" xr:uid="{9693A21D-F534-4D43-B5E9-F381716869DC}">
      <formula1>42005</formula1>
      <formula2>54789</formula2>
    </dataValidation>
    <dataValidation type="whole" allowBlank="1" showInputMessage="1" showErrorMessage="1" error="Please choose number of session rated (1-6)" sqref="C6:CX6" xr:uid="{4C96421C-CAE0-4756-BAC1-88E8DE33B249}">
      <formula1>1</formula1>
      <formula2>8</formula2>
    </dataValidation>
    <dataValidation type="list" allowBlank="1" showInputMessage="1" showErrorMessage="1" error="Enter or check session number in Row 6 above." sqref="C10:CX15" xr:uid="{4617E749-AEAA-4CAD-8395-34D0F6DA7C33}">
      <formula1>IF(C$58=1,SCORE,refuse8)</formula1>
    </dataValidation>
    <dataValidation type="list" allowBlank="1" showInputMessage="1" showErrorMessage="1" error="Enter of check session number in Row 6 above." sqref="C17:CX20" xr:uid="{B0B5E0A8-53C6-45C5-8C5D-E3DA0E767CF5}">
      <formula1>IF(C$58=2,SCORE,refuse8)</formula1>
    </dataValidation>
    <dataValidation type="list" allowBlank="1" showInputMessage="1" showErrorMessage="1" error="Enter or check session number in Row 6 above." sqref="C33:CX37" xr:uid="{91FE3E6F-EB26-4C9A-94C0-D74A1561DDF0}">
      <formula1>IF(C$58=5,SCORE,refuse8)</formula1>
    </dataValidation>
    <dataValidation type="list" allowBlank="1" showInputMessage="1" showErrorMessage="1" error="Enter or check session number in Row 6 above." sqref="C39:CX42" xr:uid="{AABFCDAD-9E84-4C27-9E96-11461D63F2A0}">
      <formula1>IF(C$58=6,SCORE,refuse8)</formula1>
    </dataValidation>
    <dataValidation type="list" allowBlank="1" showInputMessage="1" showErrorMessage="1" error="Enter or check session number in Row 6 above." sqref="C44:CX47" xr:uid="{5EAE75B0-6797-428C-835F-A296C569AADA}">
      <formula1>IF(C$58=7,SCORE,refuse8)</formula1>
    </dataValidation>
    <dataValidation type="list" allowBlank="1" showInputMessage="1" showErrorMessage="1" error="Enter or check session number in Row 6 above." sqref="C49:CX53" xr:uid="{08BEF5A2-6FB7-4AE8-9034-E304EEE44E94}">
      <formula1>IF(C$58=8,SCORE,refuse8)</formula1>
    </dataValidation>
  </dataValidation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4FAC-3AEA-421D-A287-AF37505FE353}">
  <sheetPr codeName="Sheet10">
    <pageSetUpPr fitToPage="1"/>
  </sheetPr>
  <dimension ref="A1:G26"/>
  <sheetViews>
    <sheetView workbookViewId="0"/>
  </sheetViews>
  <sheetFormatPr defaultColWidth="8.7265625" defaultRowHeight="14" x14ac:dyDescent="0.3"/>
  <cols>
    <col min="1" max="1" width="18.6328125" style="207" customWidth="1"/>
    <col min="2" max="2" width="17.7265625" style="207" customWidth="1"/>
    <col min="3" max="3" width="39.81640625" style="222" customWidth="1"/>
    <col min="4" max="5" width="5.7265625" style="207" customWidth="1"/>
    <col min="6" max="7" width="0" style="207" hidden="1" customWidth="1"/>
    <col min="8" max="16384" width="8.7265625" style="207"/>
  </cols>
  <sheetData>
    <row r="1" spans="1:7" ht="15.5" x14ac:dyDescent="0.3">
      <c r="A1" s="249" t="s">
        <v>102</v>
      </c>
      <c r="B1" s="255" t="s">
        <v>101</v>
      </c>
      <c r="C1" s="256"/>
      <c r="D1" s="257" t="s">
        <v>100</v>
      </c>
      <c r="E1" s="258" t="s">
        <v>77</v>
      </c>
    </row>
    <row r="2" spans="1:7" x14ac:dyDescent="0.3">
      <c r="A2" s="221"/>
      <c r="B2" s="119" t="s">
        <v>86</v>
      </c>
      <c r="C2" s="277" t="s">
        <v>94</v>
      </c>
      <c r="D2" s="278">
        <f>COUNTIF('Student Tracking'!Q:Q,0)</f>
        <v>0</v>
      </c>
      <c r="E2" s="223" t="str">
        <f>IFERROR(D2/SUM(D$2:D$4),"")</f>
        <v/>
      </c>
      <c r="F2" s="207" t="str">
        <f>C2</f>
        <v>Male</v>
      </c>
      <c r="G2" s="307" t="e">
        <f>IF(AND(E2&gt;0,E2&lt;&gt;""),E2,NA())</f>
        <v>#N/A</v>
      </c>
    </row>
    <row r="3" spans="1:7" x14ac:dyDescent="0.3">
      <c r="A3" s="221"/>
      <c r="B3" s="122"/>
      <c r="C3" s="279" t="s">
        <v>95</v>
      </c>
      <c r="D3" s="280">
        <f>COUNTIF('Student Tracking'!Q:Q,1)</f>
        <v>0</v>
      </c>
      <c r="E3" s="224" t="str">
        <f t="shared" ref="E3:E4" si="0">IFERROR(D3/SUM(D$2:D$4),"")</f>
        <v/>
      </c>
      <c r="F3" s="207" t="str">
        <f t="shared" ref="F3:F4" si="1">C3</f>
        <v>Female</v>
      </c>
      <c r="G3" s="307" t="e">
        <f t="shared" ref="G3:G26" si="2">IF(AND(E3&gt;0,E3&lt;&gt;""),E3,NA())</f>
        <v>#N/A</v>
      </c>
    </row>
    <row r="4" spans="1:7" x14ac:dyDescent="0.3">
      <c r="A4" s="221"/>
      <c r="B4" s="123"/>
      <c r="C4" s="281" t="s">
        <v>80</v>
      </c>
      <c r="D4" s="282">
        <f>COUNTIF('Student Tracking'!Q:Q,2)</f>
        <v>0</v>
      </c>
      <c r="E4" s="225" t="str">
        <f t="shared" si="0"/>
        <v/>
      </c>
      <c r="F4" s="207" t="str">
        <f t="shared" si="1"/>
        <v>Other</v>
      </c>
      <c r="G4" s="307" t="e">
        <f t="shared" si="2"/>
        <v>#N/A</v>
      </c>
    </row>
    <row r="5" spans="1:7" x14ac:dyDescent="0.3">
      <c r="A5" s="221"/>
      <c r="B5" s="120" t="s">
        <v>85</v>
      </c>
      <c r="C5" s="283" t="s">
        <v>89</v>
      </c>
      <c r="D5" s="284">
        <f>COUNTIF('Student Tracking'!S:S,0)</f>
        <v>0</v>
      </c>
      <c r="E5" s="226" t="str">
        <f>IFERROR(D5/SUM(D$5:D$10),"")</f>
        <v/>
      </c>
      <c r="F5" s="207" t="str">
        <f>C5</f>
        <v>American Indian/Alaskan Native</v>
      </c>
      <c r="G5" s="307" t="e">
        <f t="shared" si="2"/>
        <v>#N/A</v>
      </c>
    </row>
    <row r="6" spans="1:7" x14ac:dyDescent="0.3">
      <c r="A6" s="221"/>
      <c r="B6" s="227"/>
      <c r="C6" s="285" t="s">
        <v>90</v>
      </c>
      <c r="D6" s="276">
        <f>COUNTIF('Student Tracking'!S:S,1)</f>
        <v>0</v>
      </c>
      <c r="E6" s="228" t="str">
        <f t="shared" ref="E6:E10" si="3">IFERROR(D6/SUM(D$5:D$10),"")</f>
        <v/>
      </c>
      <c r="F6" s="207" t="str">
        <f t="shared" ref="F6:F10" si="4">C6</f>
        <v>Asian</v>
      </c>
      <c r="G6" s="307" t="e">
        <f t="shared" si="2"/>
        <v>#N/A</v>
      </c>
    </row>
    <row r="7" spans="1:7" x14ac:dyDescent="0.3">
      <c r="A7" s="221"/>
      <c r="B7" s="227"/>
      <c r="C7" s="285" t="s">
        <v>91</v>
      </c>
      <c r="D7" s="276">
        <f>COUNTIF('Student Tracking'!S:S,2)</f>
        <v>0</v>
      </c>
      <c r="E7" s="228" t="str">
        <f t="shared" si="3"/>
        <v/>
      </c>
      <c r="F7" s="207" t="str">
        <f t="shared" si="4"/>
        <v>Black or African American</v>
      </c>
      <c r="G7" s="307" t="e">
        <f t="shared" si="2"/>
        <v>#N/A</v>
      </c>
    </row>
    <row r="8" spans="1:7" x14ac:dyDescent="0.3">
      <c r="A8" s="221"/>
      <c r="B8" s="121"/>
      <c r="C8" s="285" t="s">
        <v>92</v>
      </c>
      <c r="D8" s="276">
        <f>COUNTIF('Student Tracking'!S:S,3)</f>
        <v>0</v>
      </c>
      <c r="E8" s="228" t="str">
        <f t="shared" si="3"/>
        <v/>
      </c>
      <c r="F8" s="207" t="str">
        <f t="shared" si="4"/>
        <v>Native Hawaiian or other Pacific Islander</v>
      </c>
      <c r="G8" s="307" t="e">
        <f t="shared" si="2"/>
        <v>#N/A</v>
      </c>
    </row>
    <row r="9" spans="1:7" x14ac:dyDescent="0.3">
      <c r="A9" s="221"/>
      <c r="B9" s="227"/>
      <c r="C9" s="285" t="s">
        <v>93</v>
      </c>
      <c r="D9" s="276">
        <f>COUNTIF('Student Tracking'!S:S,4)</f>
        <v>0</v>
      </c>
      <c r="E9" s="228" t="str">
        <f t="shared" si="3"/>
        <v/>
      </c>
      <c r="F9" s="207" t="str">
        <f t="shared" si="4"/>
        <v>White</v>
      </c>
      <c r="G9" s="307" t="e">
        <f t="shared" si="2"/>
        <v>#N/A</v>
      </c>
    </row>
    <row r="10" spans="1:7" x14ac:dyDescent="0.3">
      <c r="A10" s="221"/>
      <c r="B10" s="124"/>
      <c r="C10" s="286" t="s">
        <v>80</v>
      </c>
      <c r="D10" s="287">
        <f>COUNTIF('Student Tracking'!S:S,5)</f>
        <v>0</v>
      </c>
      <c r="E10" s="229" t="str">
        <f t="shared" si="3"/>
        <v/>
      </c>
      <c r="F10" s="207" t="str">
        <f t="shared" si="4"/>
        <v>Other</v>
      </c>
      <c r="G10" s="307" t="e">
        <f t="shared" si="2"/>
        <v>#N/A</v>
      </c>
    </row>
    <row r="11" spans="1:7" x14ac:dyDescent="0.3">
      <c r="A11" s="221"/>
      <c r="B11" s="119" t="s">
        <v>333</v>
      </c>
      <c r="C11" s="277" t="s">
        <v>25</v>
      </c>
      <c r="D11" s="278">
        <f>COUNTIF('Student Tracking'!U:U,1)</f>
        <v>0</v>
      </c>
      <c r="E11" s="223" t="str">
        <f>IFERROR(D11/SUM(D$11:D$12),"")</f>
        <v/>
      </c>
      <c r="F11" s="207" t="str">
        <f t="shared" ref="F11:F26" si="5">C11</f>
        <v>Yes</v>
      </c>
      <c r="G11" s="307" t="e">
        <f t="shared" si="2"/>
        <v>#N/A</v>
      </c>
    </row>
    <row r="12" spans="1:7" x14ac:dyDescent="0.3">
      <c r="A12" s="221"/>
      <c r="B12" s="123"/>
      <c r="C12" s="281" t="s">
        <v>27</v>
      </c>
      <c r="D12" s="282">
        <f>COUNTIF('Student Tracking'!U:U,0)</f>
        <v>0</v>
      </c>
      <c r="E12" s="225" t="str">
        <f>IFERROR(D12/SUM(D$11:D$12),"")</f>
        <v/>
      </c>
      <c r="F12" s="207" t="str">
        <f t="shared" si="5"/>
        <v>No</v>
      </c>
      <c r="G12" s="307" t="e">
        <f t="shared" si="2"/>
        <v>#N/A</v>
      </c>
    </row>
    <row r="13" spans="1:7" x14ac:dyDescent="0.3">
      <c r="A13" s="221"/>
      <c r="B13" s="120" t="s">
        <v>87</v>
      </c>
      <c r="C13" s="288">
        <v>13</v>
      </c>
      <c r="D13" s="289">
        <f>COUNTIF('Student Tracking'!O:O,C13)</f>
        <v>0</v>
      </c>
      <c r="E13" s="230" t="str">
        <f t="shared" ref="E13:E21" si="6">IFERROR(D13/SUM(D$13:D$21),"")</f>
        <v/>
      </c>
      <c r="F13" s="207" t="str">
        <f>CONCATENATE(C13, " years old")</f>
        <v>13 years old</v>
      </c>
      <c r="G13" s="307" t="e">
        <f t="shared" si="2"/>
        <v>#N/A</v>
      </c>
    </row>
    <row r="14" spans="1:7" x14ac:dyDescent="0.3">
      <c r="A14" s="221"/>
      <c r="B14" s="121"/>
      <c r="C14" s="288">
        <v>14</v>
      </c>
      <c r="D14" s="289">
        <f>COUNTIF('Student Tracking'!O:O,C14)</f>
        <v>0</v>
      </c>
      <c r="E14" s="230"/>
      <c r="G14" s="307"/>
    </row>
    <row r="15" spans="1:7" x14ac:dyDescent="0.3">
      <c r="A15" s="221"/>
      <c r="B15" s="227"/>
      <c r="C15" s="288">
        <v>15</v>
      </c>
      <c r="D15" s="289">
        <f>COUNTIF('Student Tracking'!O:O,C15)</f>
        <v>0</v>
      </c>
      <c r="E15" s="230" t="str">
        <f t="shared" si="6"/>
        <v/>
      </c>
      <c r="F15" s="207" t="str">
        <f t="shared" ref="F15:F21" si="7">CONCATENATE(C15, " years old")</f>
        <v>15 years old</v>
      </c>
      <c r="G15" s="307" t="e">
        <f t="shared" si="2"/>
        <v>#N/A</v>
      </c>
    </row>
    <row r="16" spans="1:7" x14ac:dyDescent="0.3">
      <c r="A16" s="221"/>
      <c r="B16" s="227"/>
      <c r="C16" s="288">
        <v>16</v>
      </c>
      <c r="D16" s="289">
        <f>COUNTIF('Student Tracking'!O:O,C16)</f>
        <v>0</v>
      </c>
      <c r="E16" s="230" t="str">
        <f t="shared" si="6"/>
        <v/>
      </c>
      <c r="F16" s="207" t="str">
        <f t="shared" si="7"/>
        <v>16 years old</v>
      </c>
      <c r="G16" s="307" t="e">
        <f t="shared" si="2"/>
        <v>#N/A</v>
      </c>
    </row>
    <row r="17" spans="1:7" x14ac:dyDescent="0.3">
      <c r="A17" s="221"/>
      <c r="B17" s="227"/>
      <c r="C17" s="288">
        <v>17</v>
      </c>
      <c r="D17" s="289">
        <f>COUNTIF('Student Tracking'!O:O,C17)</f>
        <v>0</v>
      </c>
      <c r="E17" s="230" t="str">
        <f t="shared" si="6"/>
        <v/>
      </c>
      <c r="F17" s="207" t="str">
        <f t="shared" si="7"/>
        <v>17 years old</v>
      </c>
      <c r="G17" s="307" t="e">
        <f t="shared" si="2"/>
        <v>#N/A</v>
      </c>
    </row>
    <row r="18" spans="1:7" x14ac:dyDescent="0.3">
      <c r="A18" s="221"/>
      <c r="B18" s="227"/>
      <c r="C18" s="288">
        <v>18</v>
      </c>
      <c r="D18" s="289">
        <f>COUNTIF('Student Tracking'!O:O,C18)</f>
        <v>0</v>
      </c>
      <c r="E18" s="230" t="str">
        <f t="shared" si="6"/>
        <v/>
      </c>
      <c r="F18" s="207" t="str">
        <f t="shared" si="7"/>
        <v>18 years old</v>
      </c>
      <c r="G18" s="307" t="e">
        <f t="shared" si="2"/>
        <v>#N/A</v>
      </c>
    </row>
    <row r="19" spans="1:7" x14ac:dyDescent="0.3">
      <c r="A19" s="221"/>
      <c r="B19" s="227"/>
      <c r="C19" s="288">
        <v>19</v>
      </c>
      <c r="D19" s="289">
        <f>COUNTIF('Student Tracking'!O:O,C19)</f>
        <v>0</v>
      </c>
      <c r="E19" s="230" t="str">
        <f t="shared" si="6"/>
        <v/>
      </c>
      <c r="F19" s="207" t="str">
        <f t="shared" si="7"/>
        <v>19 years old</v>
      </c>
      <c r="G19" s="307" t="e">
        <f t="shared" si="2"/>
        <v>#N/A</v>
      </c>
    </row>
    <row r="20" spans="1:7" x14ac:dyDescent="0.3">
      <c r="A20" s="221"/>
      <c r="B20" s="121"/>
      <c r="C20" s="288">
        <v>20</v>
      </c>
      <c r="D20" s="289">
        <f>COUNTIF('Student Tracking'!O:O,C20)</f>
        <v>0</v>
      </c>
      <c r="E20" s="230" t="str">
        <f t="shared" si="6"/>
        <v/>
      </c>
      <c r="F20" s="207" t="str">
        <f t="shared" si="7"/>
        <v>20 years old</v>
      </c>
      <c r="G20" s="307" t="e">
        <f t="shared" si="2"/>
        <v>#N/A</v>
      </c>
    </row>
    <row r="21" spans="1:7" x14ac:dyDescent="0.3">
      <c r="A21" s="221"/>
      <c r="B21" s="231"/>
      <c r="C21" s="290">
        <v>21</v>
      </c>
      <c r="D21" s="291">
        <f>COUNTIF('Student Tracking'!O:O,C21)</f>
        <v>0</v>
      </c>
      <c r="E21" s="232" t="str">
        <f t="shared" si="6"/>
        <v/>
      </c>
      <c r="F21" s="207" t="str">
        <f t="shared" si="7"/>
        <v>21 years old</v>
      </c>
      <c r="G21" s="307" t="e">
        <f t="shared" si="2"/>
        <v>#N/A</v>
      </c>
    </row>
    <row r="22" spans="1:7" x14ac:dyDescent="0.3">
      <c r="A22" s="221"/>
      <c r="B22" s="119" t="s">
        <v>99</v>
      </c>
      <c r="C22" s="292">
        <v>9</v>
      </c>
      <c r="D22" s="293">
        <f>COUNTIF('Student Tracking'!P:P,C22)</f>
        <v>0</v>
      </c>
      <c r="E22" s="224" t="str">
        <f>IFERROR(D22/SUM(D$22:D$26),"")</f>
        <v/>
      </c>
      <c r="F22" s="207" t="str">
        <f>CONCATENATE("Grade ", C22)</f>
        <v>Grade 9</v>
      </c>
      <c r="G22" s="307" t="e">
        <f t="shared" si="2"/>
        <v>#N/A</v>
      </c>
    </row>
    <row r="23" spans="1:7" x14ac:dyDescent="0.3">
      <c r="A23" s="221"/>
      <c r="B23" s="233"/>
      <c r="C23" s="292">
        <v>10</v>
      </c>
      <c r="D23" s="293">
        <f>COUNTIF('Student Tracking'!P:P,C23)</f>
        <v>0</v>
      </c>
      <c r="E23" s="224" t="str">
        <f>IFERROR(D23/SUM(D$22:D$26),"")</f>
        <v/>
      </c>
      <c r="F23" s="207" t="str">
        <f t="shared" ref="F23:F25" si="8">CONCATENATE("Grade ", C23)</f>
        <v>Grade 10</v>
      </c>
      <c r="G23" s="307" t="e">
        <f t="shared" si="2"/>
        <v>#N/A</v>
      </c>
    </row>
    <row r="24" spans="1:7" x14ac:dyDescent="0.3">
      <c r="A24" s="221"/>
      <c r="B24" s="233"/>
      <c r="C24" s="292">
        <v>11</v>
      </c>
      <c r="D24" s="293">
        <f>COUNTIF('Student Tracking'!P:P,C24)</f>
        <v>0</v>
      </c>
      <c r="E24" s="224" t="str">
        <f>IFERROR(D24/SUM(D$22:D$26),"")</f>
        <v/>
      </c>
      <c r="F24" s="207" t="str">
        <f t="shared" si="8"/>
        <v>Grade 11</v>
      </c>
      <c r="G24" s="307" t="e">
        <f t="shared" si="2"/>
        <v>#N/A</v>
      </c>
    </row>
    <row r="25" spans="1:7" x14ac:dyDescent="0.3">
      <c r="A25" s="221"/>
      <c r="B25" s="233"/>
      <c r="C25" s="294">
        <v>12</v>
      </c>
      <c r="D25" s="293">
        <f>COUNTIF('Student Tracking'!P:P,C25)</f>
        <v>0</v>
      </c>
      <c r="E25" s="224" t="str">
        <f>IFERROR(D25/SUM(D$22:D$26),"")</f>
        <v/>
      </c>
      <c r="F25" s="207" t="str">
        <f t="shared" si="8"/>
        <v>Grade 12</v>
      </c>
      <c r="G25" s="307" t="e">
        <f t="shared" si="2"/>
        <v>#N/A</v>
      </c>
    </row>
    <row r="26" spans="1:7" ht="14.5" thickBot="1" x14ac:dyDescent="0.35">
      <c r="B26" s="234"/>
      <c r="C26" s="269" t="s">
        <v>306</v>
      </c>
      <c r="D26" s="235">
        <f>COUNTIF('Student Tracking'!P:P,C26)</f>
        <v>0</v>
      </c>
      <c r="E26" s="236" t="str">
        <f>IFERROR(D26/SUM(D$22:D$26),"")</f>
        <v/>
      </c>
      <c r="F26" s="207" t="str">
        <f t="shared" si="5"/>
        <v>other</v>
      </c>
      <c r="G26" s="307" t="e">
        <f t="shared" si="2"/>
        <v>#N/A</v>
      </c>
    </row>
  </sheetData>
  <sheetProtection password="CFB0" sheet="1" objects="1" scenarios="1"/>
  <pageMargins left="0.25" right="0.25" top="0.75" bottom="0.75" header="0.3" footer="0.3"/>
  <pageSetup scale="93"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6464"/>
  </sheetPr>
  <dimension ref="A1:AA44"/>
  <sheetViews>
    <sheetView topLeftCell="A10" zoomScaleNormal="100" workbookViewId="0">
      <selection activeCell="A32" sqref="A32"/>
    </sheetView>
  </sheetViews>
  <sheetFormatPr defaultRowHeight="14.5" x14ac:dyDescent="0.35"/>
  <cols>
    <col min="1" max="2" width="12.26953125" customWidth="1"/>
    <col min="3" max="3" width="18.26953125" customWidth="1"/>
    <col min="4" max="4" width="25.6328125" customWidth="1"/>
    <col min="5" max="5" width="10.81640625" bestFit="1" customWidth="1"/>
    <col min="6" max="6" width="13.26953125" customWidth="1"/>
    <col min="7" max="8" width="11.36328125" customWidth="1"/>
    <col min="9" max="9" width="12.08984375" customWidth="1"/>
    <col min="10" max="27" width="9.1796875" customWidth="1"/>
  </cols>
  <sheetData>
    <row r="1" spans="1:27" x14ac:dyDescent="0.35">
      <c r="A1" s="44">
        <f>'Process PMs'!J4</f>
        <v>45108</v>
      </c>
      <c r="B1" s="24">
        <f>VALUE(MID('Process PMs'!J5,7,1))</f>
        <v>1</v>
      </c>
      <c r="C1" s="44">
        <f>EDATE(A1,(B1-1)*12)</f>
        <v>45108</v>
      </c>
      <c r="D1" s="14">
        <f>DATE(YEAR(C1),MONTH(C1)-MOD(MONTH(C1)-1,3),1)</f>
        <v>45108</v>
      </c>
      <c r="E1" s="14"/>
      <c r="P1" t="s">
        <v>303</v>
      </c>
    </row>
    <row r="2" spans="1:27" x14ac:dyDescent="0.35">
      <c r="A2" s="43"/>
      <c r="B2" s="43"/>
      <c r="C2" s="43"/>
      <c r="E2" s="14"/>
      <c r="P2">
        <f>IF(COUNTA('Process PMs'!H8:H17)&lt;&gt;0,8,IF(COUNTA('Process PMs'!G8:G17)&lt;&gt;0,7,IF(COUNTA('Process PMs'!F8:F17)&lt;&gt;0,6,IF(COUNTA('Process PMs'!E8:E17)&lt;&gt;0,5,IF(COUNTA('Process PMs'!D8:D17)&lt;&gt;0,4,IF(COUNTA('Process PMs'!C8:C17)&lt;&gt;0,3,IF(COUNTA('Process PMs'!B8:B17)&lt;&gt;0,2,IF(COUNTA('Process PMs'!A8:A17)&lt;&gt;0,1,0))))))))</f>
        <v>8</v>
      </c>
    </row>
    <row r="3" spans="1:27" x14ac:dyDescent="0.35">
      <c r="A3" s="272" t="s">
        <v>30</v>
      </c>
      <c r="B3" s="272" t="s">
        <v>31</v>
      </c>
      <c r="C3" s="271"/>
      <c r="D3" s="271" t="s">
        <v>33</v>
      </c>
      <c r="E3" s="273" t="s">
        <v>310</v>
      </c>
      <c r="F3" s="271" t="s">
        <v>311</v>
      </c>
      <c r="G3" s="271" t="s">
        <v>312</v>
      </c>
      <c r="H3" s="268" t="s">
        <v>313</v>
      </c>
      <c r="I3" s="271" t="s">
        <v>314</v>
      </c>
    </row>
    <row r="4" spans="1:27" x14ac:dyDescent="0.35">
      <c r="A4" s="12">
        <f>D1</f>
        <v>45108</v>
      </c>
      <c r="B4" s="12">
        <f>EDATE(A4,2)</f>
        <v>45170</v>
      </c>
      <c r="C4" s="43" t="str">
        <f>CONCATENATE("Year ", B$1," - Quarter 1")</f>
        <v>Year 1 - Quarter 1</v>
      </c>
      <c r="D4" s="24">
        <v>1</v>
      </c>
      <c r="E4">
        <f>B$1</f>
        <v>1</v>
      </c>
      <c r="F4" t="str">
        <f>CONCATENATE(TEXT(A4,"mmm"),"-",TEXT(B4,"mmm yyyy"))</f>
        <v>Jul-Sep 2023</v>
      </c>
      <c r="G4" s="14">
        <f>A4</f>
        <v>45108</v>
      </c>
      <c r="H4" s="14">
        <f>B4</f>
        <v>45170</v>
      </c>
      <c r="I4" s="14">
        <f>EOMONTH(H4,0)</f>
        <v>45199</v>
      </c>
      <c r="J4" s="14"/>
    </row>
    <row r="5" spans="1:27" x14ac:dyDescent="0.35">
      <c r="A5" s="12">
        <f>EOMONTH(B4,0)+1</f>
        <v>45200</v>
      </c>
      <c r="B5" s="12">
        <f>EDATE(A5,2)</f>
        <v>45261</v>
      </c>
      <c r="C5" s="43" t="str">
        <f>CONCATENATE("Year ", B$1," - Quarter 2")</f>
        <v>Year 1 - Quarter 2</v>
      </c>
      <c r="D5" s="43">
        <v>2</v>
      </c>
      <c r="E5">
        <f t="shared" ref="E5:E7" si="0">B$1</f>
        <v>1</v>
      </c>
      <c r="F5" t="str">
        <f t="shared" ref="F5:F11" si="1">CONCATENATE(TEXT(A5,"mmm"),"-",TEXT(B5,"mmm yyyy"))</f>
        <v>Oct-Dec 2023</v>
      </c>
      <c r="G5" s="14">
        <f t="shared" ref="G5:G11" si="2">A5</f>
        <v>45200</v>
      </c>
      <c r="H5" s="14">
        <f t="shared" ref="H5:H11" si="3">B5</f>
        <v>45261</v>
      </c>
      <c r="I5" s="14">
        <f t="shared" ref="I5:I11" si="4">EOMONTH(H5,0)</f>
        <v>45291</v>
      </c>
      <c r="J5" s="14"/>
    </row>
    <row r="6" spans="1:27" x14ac:dyDescent="0.35">
      <c r="A6" s="12">
        <f>EOMONTH(B5,0)+1</f>
        <v>45292</v>
      </c>
      <c r="B6" s="12">
        <f t="shared" ref="B6:B11" si="5">EDATE(A6,2)</f>
        <v>45352</v>
      </c>
      <c r="C6" s="43" t="str">
        <f>CONCATENATE("Year ", B$1," - Quarter 3")</f>
        <v>Year 1 - Quarter 3</v>
      </c>
      <c r="D6" s="43">
        <v>3</v>
      </c>
      <c r="E6">
        <f t="shared" si="0"/>
        <v>1</v>
      </c>
      <c r="F6" t="str">
        <f t="shared" si="1"/>
        <v>Jan-Mar 2024</v>
      </c>
      <c r="G6" s="14">
        <f t="shared" si="2"/>
        <v>45292</v>
      </c>
      <c r="H6" s="14">
        <f t="shared" si="3"/>
        <v>45352</v>
      </c>
      <c r="I6" s="14">
        <f t="shared" si="4"/>
        <v>45382</v>
      </c>
      <c r="J6" s="14"/>
    </row>
    <row r="7" spans="1:27" x14ac:dyDescent="0.35">
      <c r="A7" s="12">
        <f t="shared" ref="A7:A11" si="6">EOMONTH(B6,0)+1</f>
        <v>45383</v>
      </c>
      <c r="B7" s="12">
        <f t="shared" si="5"/>
        <v>45444</v>
      </c>
      <c r="C7" s="43" t="str">
        <f>CONCATENATE("Year ", B$1," - Quarter 4")</f>
        <v>Year 1 - Quarter 4</v>
      </c>
      <c r="D7" s="43">
        <v>4</v>
      </c>
      <c r="E7">
        <f t="shared" si="0"/>
        <v>1</v>
      </c>
      <c r="F7" t="str">
        <f t="shared" si="1"/>
        <v>Apr-Jun 2024</v>
      </c>
      <c r="G7" s="14">
        <f t="shared" si="2"/>
        <v>45383</v>
      </c>
      <c r="H7" s="14">
        <f t="shared" si="3"/>
        <v>45444</v>
      </c>
      <c r="I7" s="14">
        <f t="shared" si="4"/>
        <v>45473</v>
      </c>
      <c r="J7" s="14"/>
    </row>
    <row r="8" spans="1:27" x14ac:dyDescent="0.35">
      <c r="A8" s="12">
        <f t="shared" si="6"/>
        <v>45474</v>
      </c>
      <c r="B8" s="12">
        <f t="shared" si="5"/>
        <v>45536</v>
      </c>
      <c r="C8" s="43" t="str">
        <f>CONCATENATE("Year ", B$1+1," - Quarter 1")</f>
        <v>Year 2 - Quarter 1</v>
      </c>
      <c r="D8" s="43">
        <v>5</v>
      </c>
      <c r="E8">
        <f>B$1+1</f>
        <v>2</v>
      </c>
      <c r="F8" t="str">
        <f t="shared" si="1"/>
        <v>Jul-Sep 2024</v>
      </c>
      <c r="G8" s="14">
        <f t="shared" si="2"/>
        <v>45474</v>
      </c>
      <c r="H8" s="14">
        <f t="shared" si="3"/>
        <v>45536</v>
      </c>
      <c r="I8" s="14">
        <f t="shared" si="4"/>
        <v>45565</v>
      </c>
      <c r="J8" s="14"/>
    </row>
    <row r="9" spans="1:27" x14ac:dyDescent="0.35">
      <c r="A9" s="12">
        <f t="shared" si="6"/>
        <v>45566</v>
      </c>
      <c r="B9" s="12">
        <f t="shared" si="5"/>
        <v>45627</v>
      </c>
      <c r="C9" s="43" t="str">
        <f>CONCATENATE("Year ", B$1+1," - Quarter 2")</f>
        <v>Year 2 - Quarter 2</v>
      </c>
      <c r="D9" s="43">
        <v>6</v>
      </c>
      <c r="E9">
        <f t="shared" ref="E9:E11" si="7">B$1+1</f>
        <v>2</v>
      </c>
      <c r="F9" t="str">
        <f t="shared" si="1"/>
        <v>Oct-Dec 2024</v>
      </c>
      <c r="G9" s="14">
        <f t="shared" si="2"/>
        <v>45566</v>
      </c>
      <c r="H9" s="14">
        <f t="shared" si="3"/>
        <v>45627</v>
      </c>
      <c r="I9" s="14">
        <f t="shared" si="4"/>
        <v>45657</v>
      </c>
      <c r="J9" s="14"/>
    </row>
    <row r="10" spans="1:27" x14ac:dyDescent="0.35">
      <c r="A10" s="12">
        <f t="shared" si="6"/>
        <v>45658</v>
      </c>
      <c r="B10" s="12">
        <f t="shared" si="5"/>
        <v>45717</v>
      </c>
      <c r="C10" s="43" t="str">
        <f>CONCATENATE("Year ", B$1+1," - Quarter 3")</f>
        <v>Year 2 - Quarter 3</v>
      </c>
      <c r="D10" s="43">
        <v>7</v>
      </c>
      <c r="E10">
        <f t="shared" si="7"/>
        <v>2</v>
      </c>
      <c r="F10" t="str">
        <f t="shared" si="1"/>
        <v>Jan-Mar 2025</v>
      </c>
      <c r="G10" s="14">
        <f t="shared" si="2"/>
        <v>45658</v>
      </c>
      <c r="H10" s="14">
        <f t="shared" si="3"/>
        <v>45717</v>
      </c>
      <c r="I10" s="14">
        <f t="shared" si="4"/>
        <v>45747</v>
      </c>
      <c r="J10" s="14"/>
    </row>
    <row r="11" spans="1:27" x14ac:dyDescent="0.35">
      <c r="A11" s="12">
        <f t="shared" si="6"/>
        <v>45748</v>
      </c>
      <c r="B11" s="12">
        <f t="shared" si="5"/>
        <v>45809</v>
      </c>
      <c r="C11" s="43" t="str">
        <f>CONCATENATE("Year ", B$1+1," - Quarter 4")</f>
        <v>Year 2 - Quarter 4</v>
      </c>
      <c r="D11" s="43">
        <v>8</v>
      </c>
      <c r="E11">
        <f t="shared" si="7"/>
        <v>2</v>
      </c>
      <c r="F11" t="str">
        <f t="shared" si="1"/>
        <v>Apr-Jun 2025</v>
      </c>
      <c r="G11" s="14">
        <f t="shared" si="2"/>
        <v>45748</v>
      </c>
      <c r="H11" s="14">
        <f t="shared" si="3"/>
        <v>45809</v>
      </c>
      <c r="I11" s="14">
        <f t="shared" si="4"/>
        <v>45838</v>
      </c>
      <c r="J11" s="14"/>
    </row>
    <row r="12" spans="1:27" x14ac:dyDescent="0.35">
      <c r="A12" s="13"/>
      <c r="B12" s="13"/>
      <c r="C12" s="13"/>
      <c r="D12" s="15"/>
      <c r="E12" s="15"/>
      <c r="F12" s="14"/>
      <c r="G12" s="15"/>
      <c r="H12" s="14"/>
      <c r="I12" s="15"/>
      <c r="J12" s="15"/>
      <c r="K12" s="14"/>
      <c r="L12" s="15"/>
      <c r="M12" s="15"/>
      <c r="N12" s="15"/>
      <c r="O12" s="15"/>
      <c r="P12" s="15"/>
      <c r="Q12" s="15"/>
      <c r="R12" s="15"/>
      <c r="S12" s="15"/>
      <c r="T12" s="15"/>
      <c r="U12" s="15"/>
      <c r="V12" s="15"/>
      <c r="W12" s="15"/>
      <c r="X12" s="15"/>
      <c r="Y12" s="15"/>
      <c r="Z12" s="14"/>
      <c r="AA12" s="14"/>
    </row>
    <row r="14" spans="1:27" x14ac:dyDescent="0.35">
      <c r="A14" s="14"/>
      <c r="C14" s="44"/>
      <c r="D14" s="42"/>
    </row>
    <row r="15" spans="1:27" x14ac:dyDescent="0.35">
      <c r="A15" t="s">
        <v>321</v>
      </c>
      <c r="B15" s="44"/>
      <c r="C15" s="44"/>
      <c r="D15" s="42"/>
    </row>
    <row r="16" spans="1:27" x14ac:dyDescent="0.35">
      <c r="A16" t="s">
        <v>328</v>
      </c>
      <c r="B16" s="44"/>
      <c r="C16" s="44"/>
      <c r="D16" s="42"/>
    </row>
    <row r="17" spans="1:5" x14ac:dyDescent="0.35">
      <c r="A17" t="s">
        <v>329</v>
      </c>
      <c r="B17" s="44"/>
      <c r="C17" s="44"/>
      <c r="D17" s="42"/>
    </row>
    <row r="18" spans="1:5" x14ac:dyDescent="0.35">
      <c r="A18" t="s">
        <v>330</v>
      </c>
      <c r="C18" s="44"/>
      <c r="D18" s="42"/>
    </row>
    <row r="19" spans="1:5" x14ac:dyDescent="0.35">
      <c r="A19" t="s">
        <v>331</v>
      </c>
      <c r="B19" s="44"/>
      <c r="C19" s="44"/>
      <c r="D19" s="42"/>
    </row>
    <row r="20" spans="1:5" x14ac:dyDescent="0.35">
      <c r="A20" t="s">
        <v>332</v>
      </c>
      <c r="B20" s="44"/>
      <c r="C20" s="44"/>
      <c r="D20" s="42"/>
    </row>
    <row r="21" spans="1:5" x14ac:dyDescent="0.35">
      <c r="B21" s="305" t="str">
        <f>CONCATENATE("Youth Completed and Ended: ",LEFT('Process PMs'!A7,3)," ",RIGHT('Process PMs'!A7,4)," - ",RIGHT('Process PMs'!H7,8))</f>
        <v>Youth Completed and Ended: Jul 2023 - Jun 2025</v>
      </c>
      <c r="C21" s="44"/>
      <c r="D21" s="42"/>
    </row>
    <row r="22" spans="1:5" x14ac:dyDescent="0.35">
      <c r="B22" s="14" t="str">
        <f>CONCATENATE("CES-D Pre-Post Status: ",LEFT('Process PMs'!A7,3)," ",RIGHT('Process PMs'!A7,4)," - ",RIGHT('Process PMs'!H7,8))</f>
        <v>CES-D Pre-Post Status: Jul 2023 - Jun 2025</v>
      </c>
      <c r="C22" s="44"/>
      <c r="D22" s="42"/>
    </row>
    <row r="23" spans="1:5" x14ac:dyDescent="0.35">
      <c r="A23" t="s">
        <v>362</v>
      </c>
      <c r="B23" s="44" t="s">
        <v>363</v>
      </c>
      <c r="C23" s="44" t="s">
        <v>364</v>
      </c>
      <c r="D23" s="44" t="s">
        <v>366</v>
      </c>
      <c r="E23" t="s">
        <v>365</v>
      </c>
    </row>
    <row r="24" spans="1:5" x14ac:dyDescent="0.35">
      <c r="A24" s="14"/>
      <c r="B24" s="24">
        <f>COUNTIF('CES-D Pre-Post'!BP4:BP503,"&gt;=1")</f>
        <v>0</v>
      </c>
      <c r="C24" s="24"/>
      <c r="D24" s="42"/>
    </row>
    <row r="25" spans="1:5" x14ac:dyDescent="0.35">
      <c r="B25" s="24"/>
      <c r="C25" s="24">
        <f>COUNTIF('CES-D Pre-Post'!BQ4:BQ503,"&gt;=1")</f>
        <v>0</v>
      </c>
      <c r="D25" s="42">
        <f>B24-C25</f>
        <v>0</v>
      </c>
      <c r="E25" s="24">
        <f>COUNTIF('CES-D Pre-Post'!BS4:BS503,"&gt;=1")</f>
        <v>0</v>
      </c>
    </row>
    <row r="26" spans="1:5" x14ac:dyDescent="0.35">
      <c r="A26" s="14"/>
      <c r="B26" s="43"/>
      <c r="C26" s="24"/>
      <c r="D26" s="42"/>
    </row>
    <row r="27" spans="1:5" x14ac:dyDescent="0.35">
      <c r="C27" s="24"/>
      <c r="D27" s="42"/>
    </row>
    <row r="28" spans="1:5" x14ac:dyDescent="0.35">
      <c r="A28" s="14"/>
      <c r="B28" s="44"/>
      <c r="C28" s="44"/>
      <c r="D28" s="42"/>
    </row>
    <row r="29" spans="1:5" x14ac:dyDescent="0.35">
      <c r="B29" s="44"/>
      <c r="C29" s="44"/>
      <c r="D29" s="42"/>
    </row>
    <row r="30" spans="1:5" x14ac:dyDescent="0.35">
      <c r="A30" s="14"/>
      <c r="C30" s="44"/>
      <c r="D30" s="42"/>
    </row>
    <row r="31" spans="1:5" x14ac:dyDescent="0.35">
      <c r="B31" s="44"/>
      <c r="C31" s="44"/>
      <c r="D31" s="42"/>
    </row>
    <row r="32" spans="1:5" x14ac:dyDescent="0.35">
      <c r="B32" s="305"/>
      <c r="C32" s="44"/>
      <c r="D32" s="42"/>
    </row>
    <row r="33" spans="2:10" x14ac:dyDescent="0.35">
      <c r="B33" s="306"/>
      <c r="C33" s="24"/>
      <c r="D33" s="42"/>
      <c r="E33" s="43"/>
      <c r="F33" s="43"/>
      <c r="G33" s="43"/>
      <c r="H33" s="43"/>
    </row>
    <row r="34" spans="2:10" x14ac:dyDescent="0.35">
      <c r="B34" s="206"/>
      <c r="C34" s="24"/>
      <c r="D34" s="24"/>
      <c r="E34" s="24"/>
      <c r="F34" s="24"/>
      <c r="G34" s="24"/>
      <c r="H34" s="24"/>
      <c r="I34" s="24"/>
      <c r="J34" s="24"/>
    </row>
    <row r="35" spans="2:10" x14ac:dyDescent="0.35">
      <c r="B35" s="206"/>
      <c r="C35" s="24"/>
      <c r="D35" s="24"/>
      <c r="E35" s="24"/>
      <c r="F35" s="24"/>
      <c r="G35" s="24"/>
      <c r="H35" s="24"/>
      <c r="I35" s="24"/>
      <c r="J35" s="24"/>
    </row>
    <row r="36" spans="2:10" x14ac:dyDescent="0.35">
      <c r="B36" s="306"/>
      <c r="C36" s="24"/>
      <c r="D36" s="42"/>
    </row>
    <row r="37" spans="2:10" x14ac:dyDescent="0.35">
      <c r="B37" s="306"/>
      <c r="C37" s="24"/>
      <c r="D37" s="42"/>
    </row>
    <row r="38" spans="2:10" x14ac:dyDescent="0.35">
      <c r="B38" s="305"/>
      <c r="C38" s="44"/>
      <c r="D38" s="42"/>
    </row>
    <row r="39" spans="2:10" x14ac:dyDescent="0.35">
      <c r="B39" s="306"/>
      <c r="C39" s="24"/>
      <c r="D39" s="42"/>
      <c r="E39" s="43"/>
      <c r="F39" s="43"/>
      <c r="G39" s="43"/>
      <c r="H39" s="43"/>
      <c r="I39" s="43"/>
      <c r="J39" s="43"/>
    </row>
    <row r="40" spans="2:10" x14ac:dyDescent="0.35">
      <c r="B40" s="206"/>
      <c r="C40" s="24"/>
      <c r="D40" s="24"/>
      <c r="E40" s="24"/>
      <c r="F40" s="24"/>
      <c r="G40" s="24"/>
      <c r="H40" s="24"/>
      <c r="I40" s="24"/>
      <c r="J40" s="24"/>
    </row>
    <row r="41" spans="2:10" x14ac:dyDescent="0.35">
      <c r="B41" s="206"/>
      <c r="C41" s="24"/>
      <c r="D41" s="24"/>
      <c r="E41" s="24"/>
      <c r="F41" s="24"/>
      <c r="G41" s="24"/>
      <c r="H41" s="24"/>
      <c r="I41" s="24"/>
      <c r="J41" s="24"/>
    </row>
    <row r="42" spans="2:10" x14ac:dyDescent="0.35">
      <c r="B42" s="44"/>
      <c r="C42" s="44"/>
      <c r="D42" s="42"/>
    </row>
    <row r="43" spans="2:10" x14ac:dyDescent="0.35">
      <c r="B43" s="44"/>
      <c r="C43" s="44"/>
      <c r="D43" s="42"/>
    </row>
    <row r="44" spans="2:10" x14ac:dyDescent="0.35">
      <c r="B44" s="44"/>
      <c r="C44" s="44"/>
      <c r="D44" s="4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Instructions</vt:lpstr>
      <vt:lpstr>Process PMs</vt:lpstr>
      <vt:lpstr>Outcome PMs</vt:lpstr>
      <vt:lpstr>Student Tracking</vt:lpstr>
      <vt:lpstr>CES-D Pre-Post</vt:lpstr>
      <vt:lpstr>Fidelity 6 Session</vt:lpstr>
      <vt:lpstr>Fidelity 8 Session</vt:lpstr>
      <vt:lpstr>Demographics</vt:lpstr>
      <vt:lpstr>calcs</vt:lpstr>
      <vt:lpstr>CES-D Sub-scales</vt:lpstr>
      <vt:lpstr>dbRecords</vt:lpstr>
      <vt:lpstr>lists</vt:lpstr>
      <vt:lpstr>gender</vt:lpstr>
      <vt:lpstr>hispanic</vt:lpstr>
      <vt:lpstr>'CES-D Pre-Post'!Print_Titles</vt:lpstr>
      <vt:lpstr>race</vt:lpstr>
      <vt:lpstr>refuse6</vt:lpstr>
      <vt:lpstr>'Fidelity 8 Session'!refuse8</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Carol Gaddis</cp:lastModifiedBy>
  <cp:lastPrinted>2020-12-02T16:52:23Z</cp:lastPrinted>
  <dcterms:created xsi:type="dcterms:W3CDTF">2015-08-10T16:50:21Z</dcterms:created>
  <dcterms:modified xsi:type="dcterms:W3CDTF">2024-04-18T18:20:44Z</dcterms:modified>
</cp:coreProperties>
</file>